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11610" tabRatio="595" activeTab="0"/>
  </bookViews>
  <sheets>
    <sheet name="Ⅱ人口" sheetId="1" r:id="rId1"/>
    <sheet name="Sheet1" sheetId="2" r:id="rId2"/>
    <sheet name="ピラミッド" sheetId="3" r:id="rId3"/>
    <sheet name="Ⅱ-1～3" sheetId="4" r:id="rId4"/>
    <sheet name="Ⅱ-4" sheetId="5" r:id="rId5"/>
    <sheet name="Ⅱ-5" sheetId="6" r:id="rId6"/>
    <sheet name="Ⅱ-6" sheetId="7" r:id="rId7"/>
    <sheet name="Ⅱ-7～9" sheetId="8" r:id="rId8"/>
    <sheet name="Ⅱ-10" sheetId="9" r:id="rId9"/>
    <sheet name="Ⅱ-11" sheetId="10" r:id="rId10"/>
    <sheet name="Ⅱ-12" sheetId="11" r:id="rId11"/>
  </sheets>
  <definedNames>
    <definedName name="_xlnm.Print_Area" localSheetId="8">'Ⅱ-10'!$A$1:$K$131</definedName>
    <definedName name="_xlnm.Print_Area" localSheetId="9">'Ⅱ-11'!$A$1:$N$82</definedName>
    <definedName name="_xlnm.Print_Area" localSheetId="10">'Ⅱ-12'!$A$1:$H$57</definedName>
    <definedName name="_xlnm.Print_Area" localSheetId="4">'Ⅱ-4'!$A$1:$G$102</definedName>
    <definedName name="_xlnm.Print_Area" localSheetId="5">'Ⅱ-5'!$A$1:$L$103</definedName>
    <definedName name="_xlnm.Print_Area" localSheetId="6">'Ⅱ-6'!$A$1:$G$55</definedName>
    <definedName name="_xlnm.Print_Area" localSheetId="7">'Ⅱ-7～9'!$A$1:$K$92</definedName>
    <definedName name="_xlnm.Print_Area" localSheetId="0">'Ⅱ人口'!$A$1:$I$46</definedName>
    <definedName name="_xlnm.Print_Area" localSheetId="2">'ピラミッド'!$A$1:$T$75</definedName>
  </definedNames>
  <calcPr fullCalcOnLoad="1"/>
</workbook>
</file>

<file path=xl/sharedStrings.xml><?xml version="1.0" encoding="utf-8"?>
<sst xmlns="http://schemas.openxmlformats.org/spreadsheetml/2006/main" count="1098" uniqueCount="454">
  <si>
    <t>男</t>
  </si>
  <si>
    <t>女</t>
  </si>
  <si>
    <t>年 次</t>
  </si>
  <si>
    <t>世帯数</t>
  </si>
  <si>
    <t>人口密度</t>
  </si>
  <si>
    <t>年次</t>
  </si>
  <si>
    <t>人口</t>
  </si>
  <si>
    <t>総数</t>
  </si>
  <si>
    <t>中国</t>
  </si>
  <si>
    <t>韓国</t>
  </si>
  <si>
    <t>朝鮮</t>
  </si>
  <si>
    <t>イラン</t>
  </si>
  <si>
    <t>ペルー</t>
  </si>
  <si>
    <t>　タイ</t>
  </si>
  <si>
    <t>カナダ</t>
  </si>
  <si>
    <t>その他</t>
  </si>
  <si>
    <t>人　　　　口</t>
  </si>
  <si>
    <t>１世帯当たり人員</t>
  </si>
  <si>
    <t>対前年人口増加数</t>
  </si>
  <si>
    <t>人</t>
  </si>
  <si>
    <t>自然動態</t>
  </si>
  <si>
    <t>社会動態</t>
  </si>
  <si>
    <t>市届出数</t>
  </si>
  <si>
    <t>出生</t>
  </si>
  <si>
    <t>死亡</t>
  </si>
  <si>
    <t>増減</t>
  </si>
  <si>
    <t>転入</t>
  </si>
  <si>
    <t>転出</t>
  </si>
  <si>
    <t>婚姻</t>
  </si>
  <si>
    <t>離婚</t>
  </si>
  <si>
    <t>件</t>
  </si>
  <si>
    <t>行政区及び町名</t>
  </si>
  <si>
    <t>美 九 里 地 区</t>
  </si>
  <si>
    <t>本　郷</t>
  </si>
  <si>
    <t>高　山</t>
  </si>
  <si>
    <t>平　井　地　区</t>
  </si>
  <si>
    <t>日　野　地　区</t>
  </si>
  <si>
    <t>計</t>
  </si>
  <si>
    <t>藤　岡　地　区</t>
  </si>
  <si>
    <t>神　流　地　区</t>
  </si>
  <si>
    <t>小　野　地　区</t>
  </si>
  <si>
    <t xml:space="preserve">   各年１０月１日現在</t>
  </si>
  <si>
    <t>総  数</t>
  </si>
  <si>
    <t>人口増減数</t>
  </si>
  <si>
    <t>第一次産業</t>
  </si>
  <si>
    <t>第二次産業</t>
  </si>
  <si>
    <t>第三次産業</t>
  </si>
  <si>
    <t>年齢不詳</t>
  </si>
  <si>
    <t>総人口</t>
  </si>
  <si>
    <t>１２．年齢（３区分）別人口の推移</t>
  </si>
  <si>
    <t>年少人口</t>
  </si>
  <si>
    <t>生産年齢人口</t>
  </si>
  <si>
    <t>老年人口</t>
  </si>
  <si>
    <t>０～１４歳</t>
  </si>
  <si>
    <t>１５～６４歳</t>
  </si>
  <si>
    <t>６５歳以上</t>
  </si>
  <si>
    <t>年齢区分</t>
  </si>
  <si>
    <t>～</t>
  </si>
  <si>
    <t>産業分類</t>
  </si>
  <si>
    <t>構成比</t>
  </si>
  <si>
    <t>建設業</t>
  </si>
  <si>
    <t>製造業</t>
  </si>
  <si>
    <t>電気・ｶﾞｽ</t>
  </si>
  <si>
    <t>熱供給・水道業</t>
  </si>
  <si>
    <t>運輸・通信業</t>
  </si>
  <si>
    <t>卸・小売・飲食</t>
  </si>
  <si>
    <t>金融・保険業</t>
  </si>
  <si>
    <t>不動産業</t>
  </si>
  <si>
    <t>サービス業</t>
  </si>
  <si>
    <t>分類不能</t>
  </si>
  <si>
    <t>面積</t>
  </si>
  <si>
    <t>昼間人口</t>
  </si>
  <si>
    <t>８．常住人口、流入、流出人口及び昼間人口の推移</t>
  </si>
  <si>
    <t>流　入  B</t>
  </si>
  <si>
    <t>流入、流出の差</t>
  </si>
  <si>
    <t>９．地区別人口の推移</t>
  </si>
  <si>
    <t>神流</t>
  </si>
  <si>
    <t>ｋ㎡</t>
  </si>
  <si>
    <t>％</t>
  </si>
  <si>
    <t>総数に占める割合</t>
  </si>
  <si>
    <t>流　出  C</t>
  </si>
  <si>
    <t>年次</t>
  </si>
  <si>
    <t>他県に　　常住</t>
  </si>
  <si>
    <t>県内他市町村で　　従業、通学</t>
  </si>
  <si>
    <t>他県で従業、通学</t>
  </si>
  <si>
    <t>B-C</t>
  </si>
  <si>
    <t>A+(B-C)</t>
  </si>
  <si>
    <t>藤岡</t>
  </si>
  <si>
    <t>小野</t>
  </si>
  <si>
    <t>美土里</t>
  </si>
  <si>
    <t>美九里</t>
  </si>
  <si>
    <t>平井</t>
  </si>
  <si>
    <t>日野</t>
  </si>
  <si>
    <t>世帯数</t>
  </si>
  <si>
    <t>人</t>
  </si>
  <si>
    <t>人口伸率％</t>
  </si>
  <si>
    <t>年　度</t>
  </si>
  <si>
    <t>資料：県年齢別人口調査</t>
  </si>
  <si>
    <t>第Ⅱ章　人口</t>
  </si>
  <si>
    <t>高齢化率</t>
  </si>
  <si>
    <t>％</t>
  </si>
  <si>
    <t>総　数</t>
  </si>
  <si>
    <t>農　業</t>
  </si>
  <si>
    <t>林　業</t>
  </si>
  <si>
    <t>漁　業</t>
  </si>
  <si>
    <t>鉱　業</t>
  </si>
  <si>
    <t>公　務</t>
  </si>
  <si>
    <t>△3,479</t>
  </si>
  <si>
    <t>常住人口    A</t>
  </si>
  <si>
    <t>死産</t>
  </si>
  <si>
    <t>美 土 里 地 区</t>
  </si>
  <si>
    <t>資料：国勢調査</t>
  </si>
  <si>
    <t>県内他市町</t>
  </si>
  <si>
    <t>村に常住</t>
  </si>
  <si>
    <t>鬼石町</t>
  </si>
  <si>
    <t>藤岡市</t>
  </si>
  <si>
    <t>鬼石</t>
  </si>
  <si>
    <t>浄法寺</t>
  </si>
  <si>
    <t>三波川</t>
  </si>
  <si>
    <t>譲原</t>
  </si>
  <si>
    <t>保美濃山</t>
  </si>
  <si>
    <t>坂原</t>
  </si>
  <si>
    <t>三波川</t>
  </si>
  <si>
    <t>総　 数</t>
  </si>
  <si>
    <t>100以上</t>
  </si>
  <si>
    <t>H12年</t>
  </si>
  <si>
    <t>鬼　石　地　区</t>
  </si>
  <si>
    <t>男</t>
  </si>
  <si>
    <t>女</t>
  </si>
  <si>
    <t>人口</t>
  </si>
  <si>
    <t>H17年</t>
  </si>
  <si>
    <t>年度</t>
  </si>
  <si>
    <t>年少人口</t>
  </si>
  <si>
    <t>生産年齢人口</t>
  </si>
  <si>
    <t>老年人口</t>
  </si>
  <si>
    <t>６．国勢調査人口、世帯数の推移</t>
  </si>
  <si>
    <t>平成１７年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</si>
  <si>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</si>
  <si>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</si>
  <si>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</si>
  <si>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</si>
  <si>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</si>
  <si>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</si>
  <si>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</si>
  <si>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</si>
  <si>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</si>
  <si>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公務（他に分類されないもの)</t>
  </si>
  <si>
    <t>分類不能の産業</t>
  </si>
  <si>
    <t>　　　１０月１日現在</t>
  </si>
  <si>
    <t>総数</t>
  </si>
  <si>
    <t>男</t>
  </si>
  <si>
    <t>女</t>
  </si>
  <si>
    <t>世帯</t>
  </si>
  <si>
    <t>人/k㎡</t>
  </si>
  <si>
    <t>資料：市民課</t>
  </si>
  <si>
    <t>増減</t>
  </si>
  <si>
    <t>　　　各年１０月１日現在</t>
  </si>
  <si>
    <t>世帯</t>
  </si>
  <si>
    <t>総　　　　　数</t>
  </si>
  <si>
    <t>藤　岡　地　区</t>
  </si>
  <si>
    <t>大戸町</t>
  </si>
  <si>
    <t>１・２丁目・竹田町</t>
  </si>
  <si>
    <t>天川町・３丁目</t>
  </si>
  <si>
    <t>４丁目</t>
  </si>
  <si>
    <t>栄　町</t>
  </si>
  <si>
    <t>旭　町</t>
  </si>
  <si>
    <t>相生町</t>
  </si>
  <si>
    <t>仲　町</t>
  </si>
  <si>
    <t>７丁目・古桜町</t>
  </si>
  <si>
    <t>鷹匠町</t>
  </si>
  <si>
    <t>宮本町</t>
  </si>
  <si>
    <t>緑　町</t>
  </si>
  <si>
    <t>芦田町</t>
  </si>
  <si>
    <t>山崎町</t>
  </si>
  <si>
    <t>南　町</t>
  </si>
  <si>
    <t>神　流　地　区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</si>
  <si>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</si>
  <si>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</si>
  <si>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</si>
  <si>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</si>
  <si>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</si>
  <si>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</si>
  <si>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</si>
  <si>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小　野　地　区</t>
  </si>
  <si>
    <t>森</t>
  </si>
  <si>
    <t>立石南部</t>
  </si>
  <si>
    <t>立石北部</t>
  </si>
  <si>
    <t>立石新田</t>
  </si>
  <si>
    <t>中　島</t>
  </si>
  <si>
    <t>森新田</t>
  </si>
  <si>
    <t>中上郷</t>
  </si>
  <si>
    <t>中下郷</t>
  </si>
  <si>
    <t>上栗須</t>
  </si>
  <si>
    <t>中栗須</t>
  </si>
  <si>
    <t>美 土 里 地 区</t>
  </si>
  <si>
    <t>上大塚</t>
  </si>
  <si>
    <t>中大塚</t>
  </si>
  <si>
    <t>下大塚</t>
  </si>
  <si>
    <t>本動堂</t>
  </si>
  <si>
    <t>篠　塚</t>
  </si>
  <si>
    <t>上落合</t>
  </si>
  <si>
    <t>根　岸</t>
  </si>
  <si>
    <t>神　田</t>
  </si>
  <si>
    <t>矢　場</t>
  </si>
  <si>
    <t>保　美</t>
  </si>
  <si>
    <t>三本木</t>
  </si>
  <si>
    <t>本郷田中</t>
  </si>
  <si>
    <t>西平井</t>
  </si>
  <si>
    <t>東平井</t>
  </si>
  <si>
    <t>鮎　川</t>
  </si>
  <si>
    <t>緑　埜</t>
  </si>
  <si>
    <t>白　石</t>
  </si>
  <si>
    <t>三ツ木</t>
  </si>
  <si>
    <t>金　井</t>
  </si>
  <si>
    <t>下日野</t>
  </si>
  <si>
    <t>上日野</t>
  </si>
  <si>
    <t>中町・本町</t>
  </si>
  <si>
    <t>宮本・諏訪</t>
  </si>
  <si>
    <t>浄法寺平</t>
  </si>
  <si>
    <t>譲　原</t>
  </si>
  <si>
    <t>譲原・保美濃山</t>
  </si>
  <si>
    <t>坂　原</t>
  </si>
  <si>
    <t>資料:市民課</t>
  </si>
  <si>
    <t>人</t>
  </si>
  <si>
    <t>資料：市民課</t>
  </si>
  <si>
    <t>大戸町</t>
  </si>
  <si>
    <t>１・２丁目・竹田町　</t>
  </si>
  <si>
    <t>天川町・３丁目</t>
  </si>
  <si>
    <t>４丁目</t>
  </si>
  <si>
    <t>栄 　町</t>
  </si>
  <si>
    <t>旭 　町</t>
  </si>
  <si>
    <t>相生町</t>
  </si>
  <si>
    <t>5・6丁目</t>
  </si>
  <si>
    <t>仲 　町</t>
  </si>
  <si>
    <t>７丁目・古桜町</t>
  </si>
  <si>
    <t>鷹匠町</t>
  </si>
  <si>
    <t>宮本町</t>
  </si>
  <si>
    <t>緑 　町</t>
  </si>
  <si>
    <t>緑　 町</t>
  </si>
  <si>
    <t>芦田町</t>
  </si>
  <si>
    <t>山崎町</t>
  </si>
  <si>
    <t>南 　町</t>
  </si>
  <si>
    <t>小林北・南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</si>
  <si>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</si>
  <si>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</si>
  <si>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</si>
  <si>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</si>
  <si>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</si>
  <si>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</si>
  <si>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</si>
  <si>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森</t>
  </si>
  <si>
    <t>立石南部</t>
  </si>
  <si>
    <t>立石北部</t>
  </si>
  <si>
    <t>立石新田</t>
  </si>
  <si>
    <t>中　 島</t>
  </si>
  <si>
    <t>森新田</t>
  </si>
  <si>
    <t>中上郷</t>
  </si>
  <si>
    <t>中下郷</t>
  </si>
  <si>
    <t>上栗須</t>
  </si>
  <si>
    <t>中栗須</t>
  </si>
  <si>
    <t>上大塚</t>
  </si>
  <si>
    <t>中大塚</t>
  </si>
  <si>
    <t>下大塚</t>
  </si>
  <si>
    <t>本動堂</t>
  </si>
  <si>
    <t>篠　塚</t>
  </si>
  <si>
    <t>上落合</t>
  </si>
  <si>
    <t>根　 岸</t>
  </si>
  <si>
    <t>本　 郷</t>
  </si>
  <si>
    <t>本 　郷</t>
  </si>
  <si>
    <t>本   郷</t>
  </si>
  <si>
    <t>川除・牛田</t>
  </si>
  <si>
    <t>神 　田</t>
  </si>
  <si>
    <t>矢 　場</t>
  </si>
  <si>
    <t>保 　美</t>
  </si>
  <si>
    <t>三本木</t>
  </si>
  <si>
    <t>高   山</t>
  </si>
  <si>
    <t>鬼　石　地　区</t>
  </si>
  <si>
    <t>本郷田中</t>
  </si>
  <si>
    <t>西平井</t>
  </si>
  <si>
    <t>東平井</t>
  </si>
  <si>
    <t>鮎 　川</t>
  </si>
  <si>
    <t>緑　 埜</t>
  </si>
  <si>
    <t>白 　石</t>
  </si>
  <si>
    <t>三ツ木</t>
  </si>
  <si>
    <t>金　 井</t>
  </si>
  <si>
    <t>下日野</t>
  </si>
  <si>
    <t>上日野</t>
  </si>
  <si>
    <t>中町・本町</t>
  </si>
  <si>
    <t>宮本・諏訪</t>
  </si>
  <si>
    <t>浄法寺平</t>
  </si>
  <si>
    <t>三波川</t>
  </si>
  <si>
    <t>譲　原</t>
  </si>
  <si>
    <t>譲原・保美濃山</t>
  </si>
  <si>
    <t>坂　原</t>
  </si>
  <si>
    <t>各年4月1日現在</t>
  </si>
  <si>
    <t>上町・三杉町・鬼石相生町</t>
  </si>
  <si>
    <t>浄法寺八塩・宇塩・根際</t>
  </si>
  <si>
    <t>小林北・南</t>
  </si>
  <si>
    <t>５・６丁目</t>
  </si>
  <si>
    <t>川除・牛田</t>
  </si>
  <si>
    <t>上町・三杉町・鬼石相生町</t>
  </si>
  <si>
    <t>浄法寺八塩・宇塩・根際</t>
  </si>
  <si>
    <t>日　野　地　区</t>
  </si>
  <si>
    <t>美 九 里 地 区</t>
  </si>
  <si>
    <t>平　井　地　区</t>
  </si>
  <si>
    <t>総     　　数</t>
  </si>
  <si>
    <t>年　度</t>
  </si>
  <si>
    <t>各年4月1日現在</t>
  </si>
  <si>
    <t>平成２２年</t>
  </si>
  <si>
    <t>H22年</t>
  </si>
  <si>
    <t>△3.3%</t>
  </si>
  <si>
    <t>平成２２年</t>
  </si>
  <si>
    <t xml:space="preserve"> 総　数</t>
  </si>
  <si>
    <t>電気・ガス・熱供給・水道業</t>
  </si>
  <si>
    <t>学術研究,専門･技術サービス業</t>
  </si>
  <si>
    <t>鉱　業,採石業,砂利採取業</t>
  </si>
  <si>
    <t>運輸業，郵便業</t>
  </si>
  <si>
    <t>卸売業，小売業</t>
  </si>
  <si>
    <t>金融業，保険業</t>
  </si>
  <si>
    <t>不動産業，物品賃貸業</t>
  </si>
  <si>
    <t>生活関連サービス業,娯楽業</t>
  </si>
  <si>
    <r>
      <t>サービス業（</t>
    </r>
    <r>
      <rPr>
        <sz val="9.5"/>
        <rFont val="ＭＳ 明朝"/>
        <family val="1"/>
      </rPr>
      <t>他に分類されないもの</t>
    </r>
    <r>
      <rPr>
        <sz val="9"/>
        <rFont val="ＭＳ 明朝"/>
        <family val="1"/>
      </rPr>
      <t>）</t>
    </r>
  </si>
  <si>
    <t>第三次産業</t>
  </si>
  <si>
    <t>第二次産業</t>
  </si>
  <si>
    <t>第一次産業</t>
  </si>
  <si>
    <t>　サービス業（他に分類されないもの）</t>
  </si>
  <si>
    <t>　公　務（他に分類されるものを除く)</t>
  </si>
  <si>
    <t>10　～　14</t>
  </si>
  <si>
    <t>0　～　4</t>
  </si>
  <si>
    <t>5　～　9</t>
  </si>
  <si>
    <t>15　～　19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</si>
  <si>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</si>
  <si>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</si>
  <si>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</si>
  <si>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</si>
  <si>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</si>
  <si>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</si>
  <si>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</si>
  <si>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</si>
  <si>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</si>
  <si>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</si>
  <si>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</si>
  <si>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</si>
  <si>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</si>
  <si>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　～　89</t>
  </si>
  <si>
    <t>90　～　94</t>
  </si>
  <si>
    <t>95　～　99</t>
  </si>
  <si>
    <t>-</t>
  </si>
  <si>
    <t>２．外国人国籍別人口</t>
  </si>
  <si>
    <t>米国</t>
  </si>
  <si>
    <t>男女比
女１００人につき男</t>
  </si>
  <si>
    <t>うち日本人</t>
  </si>
  <si>
    <t>総数</t>
  </si>
  <si>
    <t>うち外国人</t>
  </si>
  <si>
    <t>年 次</t>
  </si>
  <si>
    <t>平成12年</t>
  </si>
  <si>
    <t>平成２７年</t>
  </si>
  <si>
    <t>各年１０月１日現在</t>
  </si>
  <si>
    <t>旧藤岡市</t>
  </si>
  <si>
    <t>旧鬼石町</t>
  </si>
  <si>
    <t>旧鬼石町</t>
  </si>
  <si>
    <t>H27年</t>
  </si>
  <si>
    <t>ブラジル</t>
  </si>
  <si>
    <t>フィリピン</t>
  </si>
  <si>
    <t>パキスタン</t>
  </si>
  <si>
    <t>７．人口集中地区（DID）人口・世帯数</t>
  </si>
  <si>
    <t>資料：県年齢別人口調査</t>
  </si>
  <si>
    <t>資料：市民課</t>
  </si>
  <si>
    <t>H22～Ｈ27</t>
  </si>
  <si>
    <t>H22～Ｈ27</t>
  </si>
  <si>
    <t>△1.8%</t>
  </si>
  <si>
    <t>△0.5%</t>
  </si>
  <si>
    <t>△8.4%</t>
  </si>
  <si>
    <t>△5.4%</t>
  </si>
  <si>
    <t>△18.7%</t>
  </si>
  <si>
    <t>△14.2%</t>
  </si>
  <si>
    <t>△5.0%</t>
  </si>
  <si>
    <t>△19.8%</t>
  </si>
  <si>
    <t>△14.7%</t>
  </si>
  <si>
    <t>△23.7%</t>
  </si>
  <si>
    <t>△21.3%</t>
  </si>
  <si>
    <t>３．人　口　動　態</t>
  </si>
  <si>
    <t>１．住民基本台帳人口の推移</t>
  </si>
  <si>
    <t>１０月１日現在</t>
  </si>
  <si>
    <t>　　　各年１０月１日現在</t>
  </si>
  <si>
    <t>平成28年</t>
  </si>
  <si>
    <t>平成29年</t>
  </si>
  <si>
    <t>平成30年</t>
  </si>
  <si>
    <t>※外国人世帯を含む。</t>
  </si>
  <si>
    <t>男</t>
  </si>
  <si>
    <t>女</t>
  </si>
  <si>
    <t>0～4</t>
  </si>
  <si>
    <t>年齢</t>
  </si>
  <si>
    <t>不詳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</si>
  <si>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</si>
  <si>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</si>
  <si>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</si>
  <si>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</si>
  <si>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</si>
  <si>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</si>
  <si>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</si>
  <si>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</si>
  <si>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</si>
  <si>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</si>
  <si>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</si>
  <si>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</si>
  <si>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</si>
  <si>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80～84</t>
  </si>
  <si>
    <t>85～89</t>
  </si>
  <si>
    <t>90～94</t>
  </si>
  <si>
    <t>95～99</t>
  </si>
  <si>
    <t>100～</t>
  </si>
  <si>
    <t>75～79</t>
  </si>
  <si>
    <t>70～74</t>
  </si>
  <si>
    <t>人　口　ピ　ラ　ミ　ッ　ド</t>
  </si>
  <si>
    <t>人／ｋ㎡</t>
  </si>
  <si>
    <t>年少人口（0～14歳）、生産年齢人口（15～64歳）、老年人口（65歳以上）</t>
  </si>
  <si>
    <t>※人口集中地区（DID）とは、Densely Inhabited Districtの略で、市町村内で</t>
  </si>
  <si>
    <t>　人口密度が１ｋ㎡当たり4,000人以上の調査区が隣接していて、その全体の人</t>
  </si>
  <si>
    <t>　口が5,000人以上を有する地域をいう。</t>
  </si>
  <si>
    <t>平成１２年</t>
  </si>
  <si>
    <t>平成１２年</t>
  </si>
  <si>
    <t xml:space="preserve">  各年１０月１日現在</t>
  </si>
  <si>
    <t>各年度3月31日現在</t>
  </si>
  <si>
    <t>－</t>
  </si>
  <si>
    <t>人　　口</t>
  </si>
  <si>
    <t xml:space="preserve">各年4月1日現在 </t>
  </si>
  <si>
    <t>４．行政区別世帯数の推移（その１）</t>
  </si>
  <si>
    <t>４．行政区別世帯数の推移（その２）</t>
  </si>
  <si>
    <t>５.行政区別人口の推移（その１）</t>
  </si>
  <si>
    <t>５.行政区別人口の推移（その２）</t>
  </si>
  <si>
    <t>１０．産業大分類・男女別・１５歳以上就業者数（その１）</t>
  </si>
  <si>
    <t>１０．産業大分類・男女別・１５歳以上就業者数（その２）</t>
  </si>
  <si>
    <t>１０．産業大分類・男女別・１５歳以上就業者数（その３）</t>
  </si>
  <si>
    <t>１１．年齢別人口の推移（その１）</t>
  </si>
  <si>
    <t>１１．年齢別人口の推移（その２）</t>
  </si>
  <si>
    <t>平成31年</t>
  </si>
  <si>
    <t>※平成３１年４月１日より、第６３区（白石）と第６４区（三ツ木）が統合し、第６３区（白石、三ツ
　木）となりました。</t>
  </si>
  <si>
    <t>※平成３１年４月１日より、第６３区（白石）と第６４区（三ツ木）が統合し、第６３区（白石、三ツ木）となりました。</t>
  </si>
  <si>
    <t>※外国人を含む。</t>
  </si>
  <si>
    <t>H11</t>
  </si>
  <si>
    <t>H21</t>
  </si>
  <si>
    <t>H26</t>
  </si>
  <si>
    <t>平成28年</t>
  </si>
  <si>
    <t>令和2年</t>
  </si>
  <si>
    <t>令和2年</t>
  </si>
  <si>
    <t>平成27年</t>
  </si>
  <si>
    <t>令和元年</t>
  </si>
  <si>
    <t>平成19年</t>
  </si>
  <si>
    <t>平成22年</t>
  </si>
  <si>
    <t>平成25年</t>
  </si>
  <si>
    <t>令和元年</t>
  </si>
  <si>
    <t>※平成１１年については、旧鬼石町分を含む。</t>
  </si>
  <si>
    <t>R1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</si>
</sst>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;[Red]\-#,##0.0"/>
    <numFmt numFmtId="190" formatCode="#,##0.000;[Red]\-#,##0.000"/>
    <numFmt numFmtId="191" formatCode="0.0"/>
    <numFmt numFmtId="192" formatCode="#,##0;[Red]#,##0"/>
    <numFmt numFmtId="193" formatCode="0.0%"/>
    <numFmt numFmtId="194" formatCode="#,##0;&quot;△ &quot;#,##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"/>
    <numFmt numFmtId="200" formatCode="#,##0.00_ ;[Red]\-#,##0.00\ "/>
    <numFmt numFmtId="201" formatCode="#,##0.0000_ ;[Red]\-#,##0.0000\ "/>
    <numFmt numFmtId="202" formatCode="0.00_ "/>
    <numFmt numFmtId="203" formatCode="0;&quot;△ &quot;0"/>
    <numFmt numFmtId="204" formatCode="&quot;△&quot;\ #,##0;&quot;▲&quot;\ #,##0"/>
    <numFmt numFmtId="205" formatCode="&quot;△&quot;0.0%"/>
    <numFmt numFmtId="206" formatCode="0.0;&quot;△ &quot;0.0"/>
    <numFmt numFmtId="207" formatCode="0.000%"/>
    <numFmt numFmtId="208" formatCode="0.0_ "/>
    <numFmt numFmtId="209" formatCode="#,##0.0_ ;[Red]\-#,##0.0\ "/>
    <numFmt numFmtId="210" formatCode="0.0_);[Red]\(0.0\)"/>
    <numFmt numFmtId="211" formatCode="#,##0.00000000000000_ ;[Red]\-#,##0.00000000000000\ "/>
    <numFmt numFmtId="212" formatCode="&quot;¥&quot;#,##0.0;&quot;¥&quot;\-#,##0.0"/>
    <numFmt numFmtId="213" formatCode="#,##0.0_ "/>
    <numFmt numFmtId="214" formatCode="#,##0.0"/>
    <numFmt numFmtId="215" formatCode="#,##0_);[Red]\(#,##0\)"/>
    <numFmt numFmtId="216" formatCode="0_ "/>
    <numFmt numFmtId="217" formatCode="#,##0.00_ "/>
    <numFmt numFmtId="218" formatCode="#,##0.000_ ;[Red]\-#,##0.000\ "/>
    <numFmt numFmtId="219" formatCode="#,##0;"/>
    <numFmt numFmtId="220" formatCode="#,###;"/>
    <numFmt numFmtId="221" formatCode="#,##0_ ;[Red]\-#,##0\ 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明朝"/>
      <family val="1"/>
    </font>
    <font>
      <sz val="11"/>
      <name val="ＭＳ ゴシック"/>
      <family val="3"/>
    </font>
    <font>
      <sz val="2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4.5"/>
      <color indexed="8"/>
      <name val="ＭＳ Ｐゴシック"/>
      <family val="3"/>
    </font>
    <font>
      <sz val="14.5"/>
      <color indexed="8"/>
      <name val="ＭＳ Ｐ明朝"/>
      <family val="1"/>
    </font>
    <font>
      <sz val="13.3"/>
      <color indexed="8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10.5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10.5"/>
      <color indexed="8"/>
      <name val="ＭＳ Ｐゴシック"/>
      <family val="3"/>
    </font>
    <font>
      <sz val="9"/>
      <color indexed="63"/>
      <name val="ＭＳ Ｐゴシック"/>
      <family val="3"/>
    </font>
    <font>
      <sz val="11.5"/>
      <color indexed="63"/>
      <name val="ＭＳ Ｐゴシック"/>
      <family val="3"/>
    </font>
    <font>
      <sz val="20"/>
      <name val="ＭＳ 明朝"/>
      <family val="1"/>
    </font>
    <font>
      <sz val="11.5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1"/>
      <color indexed="63"/>
      <name val="ＭＳ Ｐゴシック"/>
      <family val="3"/>
    </font>
    <font>
      <sz val="11"/>
      <color indexed="8"/>
      <name val="明朝"/>
      <family val="1"/>
    </font>
    <font>
      <sz val="9.25"/>
      <color indexed="8"/>
      <name val="明朝"/>
      <family val="1"/>
    </font>
    <font>
      <sz val="14"/>
      <name val="ＭＳ 明朝"/>
      <family val="1"/>
    </font>
    <font>
      <b/>
      <sz val="14"/>
      <name val="明朝"/>
      <family val="1"/>
    </font>
    <font>
      <sz val="14"/>
      <name val="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63"/>
      <name val="ＭＳ Ｐゴシック"/>
      <family val="3"/>
    </font>
    <font>
      <sz val="13"/>
      <color indexed="63"/>
      <name val="Calibri"/>
      <family val="2"/>
    </font>
    <font>
      <sz val="13"/>
      <color indexed="49"/>
      <name val="ＭＳ Ｐゴシック"/>
      <family val="3"/>
    </font>
    <font>
      <sz val="13"/>
      <color indexed="29"/>
      <name val="ＭＳ Ｐゴシック"/>
      <family val="3"/>
    </font>
    <font>
      <b/>
      <sz val="14"/>
      <color indexed="63"/>
      <name val="ＭＳ Ｐゴシック"/>
      <family val="3"/>
    </font>
    <font>
      <sz val="13"/>
      <color indexed="8"/>
      <name val="ＭＳ Ｐゴシック"/>
      <family val="3"/>
    </font>
    <font>
      <sz val="13"/>
      <color indexed="49"/>
      <name val="Calibri"/>
      <family val="2"/>
    </font>
    <font>
      <sz val="13"/>
      <color indexed="29"/>
      <name val="Calibri"/>
      <family val="2"/>
    </font>
    <font>
      <sz val="13"/>
      <color indexed="8"/>
      <name val="Calibri"/>
      <family val="2"/>
    </font>
    <font>
      <sz val="11.5"/>
      <color indexed="8"/>
      <name val="Calibri"/>
      <family val="2"/>
    </font>
    <font>
      <sz val="11.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DCF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/>
      <bottom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/>
      <bottom/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>
        <color theme="0" tint="-0.149959996342659"/>
      </top>
      <bottom style="thin"/>
    </border>
    <border>
      <left style="thin"/>
      <right style="hair"/>
      <top style="thin">
        <color theme="0" tint="-0.149959996342659"/>
      </top>
      <bottom style="thin"/>
    </border>
    <border>
      <left style="hair"/>
      <right style="hair"/>
      <top style="thin">
        <color theme="0" tint="-0.149959996342659"/>
      </top>
      <bottom style="thin"/>
    </border>
    <border>
      <left style="hair"/>
      <right style="thin"/>
      <top/>
      <bottom style="hair"/>
    </border>
    <border>
      <left style="hair"/>
      <right style="thin"/>
      <top style="thin">
        <color theme="0" tint="-0.149959996342659"/>
      </top>
      <bottom style="hair"/>
    </border>
    <border>
      <left style="thin"/>
      <right style="hair"/>
      <top style="thin">
        <color theme="0" tint="-0.149959996342659"/>
      </top>
      <bottom style="hair"/>
    </border>
    <border>
      <left style="hair"/>
      <right style="hair"/>
      <top style="thin">
        <color theme="0" tint="-0.149959996342659"/>
      </top>
      <bottom style="hair"/>
    </border>
    <border>
      <left style="hair"/>
      <right style="thin"/>
      <top style="thin">
        <color theme="0" tint="-0.149959996342659"/>
      </top>
      <bottom>
        <color indexed="63"/>
      </bottom>
    </border>
    <border>
      <left style="thin"/>
      <right style="hair"/>
      <top style="thin">
        <color theme="0" tint="-0.149959996342659"/>
      </top>
      <bottom>
        <color indexed="63"/>
      </bottom>
    </border>
    <border>
      <left style="hair"/>
      <right style="hair"/>
      <top style="thin">
        <color theme="0" tint="-0.149959996342659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>
        <color theme="0" tint="-0.149959996342659"/>
      </top>
      <bottom style="thin"/>
    </border>
    <border>
      <left>
        <color indexed="63"/>
      </left>
      <right style="thin"/>
      <top style="thin">
        <color theme="0" tint="-0.149959996342659"/>
      </top>
      <bottom style="thin"/>
    </border>
    <border>
      <left style="hair"/>
      <right style="thin"/>
      <top style="hair"/>
      <bottom style="thin">
        <color theme="0" tint="-0.149959996342659"/>
      </bottom>
    </border>
    <border>
      <left style="thin"/>
      <right style="hair"/>
      <top style="hair"/>
      <bottom style="thin">
        <color theme="0" tint="-0.149959996342659"/>
      </bottom>
    </border>
    <border>
      <left style="hair"/>
      <right style="hair"/>
      <top style="hair"/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/>
      <top style="thin">
        <color theme="0" tint="-0.149959996342659"/>
      </top>
      <bottom>
        <color indexed="63"/>
      </bottom>
    </border>
    <border>
      <left style="thin"/>
      <right>
        <color indexed="63"/>
      </right>
      <top style="hair"/>
      <bottom style="thin">
        <color theme="0" tint="-0.149959996342659"/>
      </bottom>
    </border>
    <border>
      <left>
        <color indexed="63"/>
      </left>
      <right style="thin"/>
      <top style="hair"/>
      <bottom style="thin">
        <color theme="0" tint="-0.149959996342659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hair"/>
      <right>
        <color indexed="63"/>
      </right>
      <top/>
      <bottom style="thin"/>
    </border>
    <border>
      <left style="hair"/>
      <right style="thin"/>
      <top style="hair"/>
      <bottom style="hair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>
        <color theme="0" tint="-0.149959996342659"/>
      </top>
      <bottom style="hair"/>
    </border>
    <border>
      <left style="hair"/>
      <right>
        <color indexed="63"/>
      </right>
      <top style="thin">
        <color theme="0" tint="-0.149959996342659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>
        <color theme="1" tint="0.04998999834060669"/>
      </right>
      <top style="hair"/>
      <bottom style="thin"/>
    </border>
    <border>
      <left style="hair"/>
      <right>
        <color indexed="63"/>
      </right>
      <top style="thin">
        <color theme="0" tint="-0.149959996342659"/>
      </top>
      <bottom>
        <color indexed="63"/>
      </bottom>
    </border>
    <border>
      <left style="hair"/>
      <right style="thin">
        <color theme="1" tint="0.04998999834060669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1" applyNumberFormat="0" applyAlignment="0" applyProtection="0"/>
    <xf numFmtId="0" fontId="75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6" fillId="0" borderId="3" applyNumberFormat="0" applyFill="0" applyAlignment="0" applyProtection="0"/>
    <xf numFmtId="0" fontId="77" fillId="28" borderId="0" applyNumberFormat="0" applyBorder="0" applyAlignment="0" applyProtection="0"/>
    <xf numFmtId="0" fontId="78" fillId="29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29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87" fillId="31" borderId="0" applyNumberFormat="0" applyBorder="0" applyAlignment="0" applyProtection="0"/>
  </cellStyleXfs>
  <cellXfs count="793">
    <xf numFmtId="0" fontId="0" fillId="0" borderId="0" xfId="0" applyAlignment="1">
      <alignment vertical="center"/>
    </xf>
    <xf numFmtId="0" fontId="2" fillId="0" borderId="0" xfId="64">
      <alignment/>
      <protection/>
    </xf>
    <xf numFmtId="0" fontId="5" fillId="0" borderId="0" xfId="64" applyFont="1">
      <alignment/>
      <protection/>
    </xf>
    <xf numFmtId="0" fontId="5" fillId="0" borderId="0" xfId="64" applyFont="1" applyBorder="1">
      <alignment/>
      <protection/>
    </xf>
    <xf numFmtId="193" fontId="5" fillId="0" borderId="0" xfId="64" applyNumberFormat="1" applyFont="1">
      <alignment/>
      <protection/>
    </xf>
    <xf numFmtId="0" fontId="2" fillId="0" borderId="0" xfId="64" applyFont="1">
      <alignment/>
      <protection/>
    </xf>
    <xf numFmtId="0" fontId="6" fillId="0" borderId="0" xfId="0" applyFont="1" applyAlignment="1">
      <alignment vertical="center"/>
    </xf>
    <xf numFmtId="38" fontId="2" fillId="0" borderId="0" xfId="64" applyNumberFormat="1">
      <alignment/>
      <protection/>
    </xf>
    <xf numFmtId="0" fontId="7" fillId="0" borderId="0" xfId="64" applyFont="1">
      <alignment/>
      <protection/>
    </xf>
    <xf numFmtId="0" fontId="7" fillId="0" borderId="0" xfId="64" applyFont="1" applyBorder="1">
      <alignment/>
      <protection/>
    </xf>
    <xf numFmtId="0" fontId="7" fillId="0" borderId="0" xfId="64" applyFont="1" applyBorder="1" applyAlignment="1" quotePrefix="1">
      <alignment horizontal="left"/>
      <protection/>
    </xf>
    <xf numFmtId="0" fontId="9" fillId="0" borderId="0" xfId="64" applyFont="1" applyBorder="1" applyAlignment="1">
      <alignment horizontal="right"/>
      <protection/>
    </xf>
    <xf numFmtId="0" fontId="9" fillId="0" borderId="10" xfId="64" applyFont="1" applyBorder="1" applyAlignment="1">
      <alignment horizontal="right"/>
      <protection/>
    </xf>
    <xf numFmtId="38" fontId="7" fillId="0" borderId="10" xfId="49" applyFont="1" applyBorder="1" applyAlignment="1">
      <alignment/>
    </xf>
    <xf numFmtId="38" fontId="7" fillId="0" borderId="0" xfId="49" applyFont="1" applyBorder="1" applyAlignment="1">
      <alignment/>
    </xf>
    <xf numFmtId="0" fontId="9" fillId="0" borderId="11" xfId="64" applyFont="1" applyFill="1" applyBorder="1" applyAlignment="1">
      <alignment horizontal="right"/>
      <protection/>
    </xf>
    <xf numFmtId="38" fontId="7" fillId="0" borderId="10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191" fontId="7" fillId="0" borderId="11" xfId="64" applyNumberFormat="1" applyFont="1" applyBorder="1" applyAlignment="1">
      <alignment vertical="center"/>
      <protection/>
    </xf>
    <xf numFmtId="38" fontId="7" fillId="0" borderId="10" xfId="49" applyFont="1" applyBorder="1" applyAlignment="1">
      <alignment horizontal="right"/>
    </xf>
    <xf numFmtId="38" fontId="7" fillId="0" borderId="0" xfId="49" applyFont="1" applyBorder="1" applyAlignment="1">
      <alignment horizontal="right"/>
    </xf>
    <xf numFmtId="200" fontId="2" fillId="0" borderId="0" xfId="64" applyNumberFormat="1">
      <alignment/>
      <protection/>
    </xf>
    <xf numFmtId="0" fontId="0" fillId="0" borderId="0" xfId="0" applyBorder="1" applyAlignment="1">
      <alignment/>
    </xf>
    <xf numFmtId="38" fontId="7" fillId="0" borderId="0" xfId="64" applyNumberFormat="1" applyFont="1">
      <alignment/>
      <protection/>
    </xf>
    <xf numFmtId="9" fontId="5" fillId="0" borderId="0" xfId="64" applyNumberFormat="1" applyFont="1">
      <alignment/>
      <protection/>
    </xf>
    <xf numFmtId="0" fontId="2" fillId="0" borderId="12" xfId="64" applyFont="1" applyBorder="1">
      <alignment/>
      <protection/>
    </xf>
    <xf numFmtId="38" fontId="2" fillId="0" borderId="12" xfId="49" applyFont="1" applyBorder="1" applyAlignment="1">
      <alignment/>
    </xf>
    <xf numFmtId="0" fontId="8" fillId="0" borderId="0" xfId="66" applyFont="1">
      <alignment/>
      <protection/>
    </xf>
    <xf numFmtId="0" fontId="8" fillId="0" borderId="0" xfId="64" applyFont="1">
      <alignment/>
      <protection/>
    </xf>
    <xf numFmtId="0" fontId="8" fillId="0" borderId="13" xfId="64" applyFont="1" applyBorder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 applyBorder="1" applyAlignment="1" quotePrefix="1">
      <alignment horizontal="left"/>
      <protection/>
    </xf>
    <xf numFmtId="0" fontId="8" fillId="0" borderId="0" xfId="66" applyFont="1" applyAlignment="1" quotePrefix="1">
      <alignment horizontal="left"/>
      <protection/>
    </xf>
    <xf numFmtId="207" fontId="5" fillId="0" borderId="0" xfId="64" applyNumberFormat="1" applyFont="1" applyAlignment="1">
      <alignment horizontal="right"/>
      <protection/>
    </xf>
    <xf numFmtId="209" fontId="2" fillId="0" borderId="0" xfId="64" applyNumberFormat="1">
      <alignment/>
      <protection/>
    </xf>
    <xf numFmtId="0" fontId="7" fillId="0" borderId="0" xfId="66" applyFont="1">
      <alignment/>
      <protection/>
    </xf>
    <xf numFmtId="0" fontId="7" fillId="0" borderId="0" xfId="66" applyFont="1" applyBorder="1">
      <alignment/>
      <protection/>
    </xf>
    <xf numFmtId="0" fontId="7" fillId="0" borderId="0" xfId="66" applyFont="1" applyBorder="1" applyAlignment="1">
      <alignment horizontal="right"/>
      <protection/>
    </xf>
    <xf numFmtId="0" fontId="7" fillId="0" borderId="13" xfId="66" applyFont="1" applyBorder="1">
      <alignment/>
      <protection/>
    </xf>
    <xf numFmtId="0" fontId="7" fillId="0" borderId="0" xfId="66" applyFont="1" applyFill="1">
      <alignment/>
      <protection/>
    </xf>
    <xf numFmtId="3" fontId="7" fillId="0" borderId="0" xfId="66" applyNumberFormat="1" applyFont="1">
      <alignment/>
      <protection/>
    </xf>
    <xf numFmtId="0" fontId="7" fillId="0" borderId="0" xfId="66" applyFont="1" applyFill="1" applyBorder="1" applyAlignment="1">
      <alignment horizontal="center" vertical="center" textRotation="255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/>
      <protection/>
    </xf>
    <xf numFmtId="0" fontId="7" fillId="0" borderId="10" xfId="66" applyFont="1" applyBorder="1">
      <alignment/>
      <protection/>
    </xf>
    <xf numFmtId="0" fontId="7" fillId="0" borderId="0" xfId="66" applyFont="1" applyFill="1" applyBorder="1" applyAlignment="1">
      <alignment horizontal="center"/>
      <protection/>
    </xf>
    <xf numFmtId="0" fontId="7" fillId="0" borderId="0" xfId="67" applyFont="1">
      <alignment/>
      <protection/>
    </xf>
    <xf numFmtId="0" fontId="7" fillId="0" borderId="13" xfId="67" applyFont="1" applyBorder="1">
      <alignment/>
      <protection/>
    </xf>
    <xf numFmtId="0" fontId="13" fillId="0" borderId="0" xfId="62" applyFont="1" applyBorder="1" applyAlignment="1">
      <alignment/>
      <protection/>
    </xf>
    <xf numFmtId="0" fontId="7" fillId="0" borderId="0" xfId="64" applyFont="1" applyBorder="1" applyAlignment="1">
      <alignment/>
      <protection/>
    </xf>
    <xf numFmtId="0" fontId="7" fillId="0" borderId="10" xfId="64" applyFont="1" applyFill="1" applyBorder="1" applyAlignment="1">
      <alignment horizontal="center"/>
      <protection/>
    </xf>
    <xf numFmtId="0" fontId="7" fillId="0" borderId="0" xfId="64" applyFont="1" applyFill="1" applyBorder="1" applyAlignment="1">
      <alignment horizont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13" xfId="66" applyFont="1" applyBorder="1" applyAlignment="1">
      <alignment horizontal="right"/>
      <protection/>
    </xf>
    <xf numFmtId="0" fontId="7" fillId="0" borderId="0" xfId="66" applyFont="1" applyFill="1" applyBorder="1" applyAlignment="1" quotePrefix="1">
      <alignment horizontal="right"/>
      <protection/>
    </xf>
    <xf numFmtId="0" fontId="7" fillId="0" borderId="13" xfId="66" applyFont="1" applyFill="1" applyBorder="1" applyAlignment="1">
      <alignment horizontal="center" vertical="center"/>
      <protection/>
    </xf>
    <xf numFmtId="38" fontId="7" fillId="0" borderId="13" xfId="49" applyFont="1" applyFill="1" applyBorder="1" applyAlignment="1">
      <alignment horizontal="right"/>
    </xf>
    <xf numFmtId="38" fontId="7" fillId="0" borderId="13" xfId="49" applyFont="1" applyFill="1" applyBorder="1" applyAlignment="1">
      <alignment/>
    </xf>
    <xf numFmtId="2" fontId="7" fillId="0" borderId="13" xfId="66" applyNumberFormat="1" applyFont="1" applyFill="1" applyBorder="1">
      <alignment/>
      <protection/>
    </xf>
    <xf numFmtId="203" fontId="7" fillId="0" borderId="13" xfId="66" applyNumberFormat="1" applyFont="1" applyFill="1" applyBorder="1" applyAlignment="1">
      <alignment horizontal="right"/>
      <protection/>
    </xf>
    <xf numFmtId="0" fontId="7" fillId="0" borderId="13" xfId="66" applyNumberFormat="1" applyFont="1" applyFill="1" applyBorder="1" applyAlignment="1" quotePrefix="1">
      <alignment horizontal="right"/>
      <protection/>
    </xf>
    <xf numFmtId="0" fontId="7" fillId="0" borderId="0" xfId="66" applyFont="1" applyBorder="1" applyAlignment="1">
      <alignment/>
      <protection/>
    </xf>
    <xf numFmtId="0" fontId="7" fillId="0" borderId="0" xfId="66" applyFont="1" applyBorder="1" applyAlignment="1">
      <alignment horizontal="left"/>
      <protection/>
    </xf>
    <xf numFmtId="0" fontId="7" fillId="0" borderId="0" xfId="63" applyFont="1">
      <alignment/>
      <protection/>
    </xf>
    <xf numFmtId="0" fontId="7" fillId="0" borderId="0" xfId="64" applyFont="1" applyBorder="1" applyAlignment="1">
      <alignment horizontal="right"/>
      <protection/>
    </xf>
    <xf numFmtId="38" fontId="8" fillId="0" borderId="14" xfId="49" applyFont="1" applyBorder="1" applyAlignment="1">
      <alignment horizontal="right" vertical="center"/>
    </xf>
    <xf numFmtId="0" fontId="7" fillId="0" borderId="0" xfId="63" applyFont="1" applyBorder="1" applyAlignment="1">
      <alignment horizontal="center"/>
      <protection/>
    </xf>
    <xf numFmtId="0" fontId="7" fillId="0" borderId="13" xfId="64" applyFont="1" applyBorder="1">
      <alignment/>
      <protection/>
    </xf>
    <xf numFmtId="3" fontId="7" fillId="0" borderId="0" xfId="64" applyNumberFormat="1" applyFont="1">
      <alignment/>
      <protection/>
    </xf>
    <xf numFmtId="0" fontId="7" fillId="0" borderId="0" xfId="64" applyFont="1" applyFill="1" applyBorder="1">
      <alignment/>
      <protection/>
    </xf>
    <xf numFmtId="3" fontId="7" fillId="0" borderId="0" xfId="64" applyNumberFormat="1" applyFont="1" applyBorder="1" applyAlignment="1">
      <alignment horizontal="center"/>
      <protection/>
    </xf>
    <xf numFmtId="0" fontId="7" fillId="0" borderId="0" xfId="64" applyFont="1" applyBorder="1" applyAlignment="1">
      <alignment horizontal="center"/>
      <protection/>
    </xf>
    <xf numFmtId="3" fontId="7" fillId="0" borderId="0" xfId="64" applyNumberFormat="1" applyFont="1" applyBorder="1">
      <alignment/>
      <protection/>
    </xf>
    <xf numFmtId="0" fontId="7" fillId="0" borderId="13" xfId="64" applyFont="1" applyBorder="1" applyAlignment="1">
      <alignment horizontal="left"/>
      <protection/>
    </xf>
    <xf numFmtId="0" fontId="10" fillId="0" borderId="13" xfId="0" applyFont="1" applyBorder="1" applyAlignment="1">
      <alignment/>
    </xf>
    <xf numFmtId="0" fontId="10" fillId="0" borderId="13" xfId="64" applyFont="1" applyBorder="1" applyAlignment="1">
      <alignment horizontal="right"/>
      <protection/>
    </xf>
    <xf numFmtId="0" fontId="22" fillId="0" borderId="0" xfId="64" applyFont="1">
      <alignment/>
      <protection/>
    </xf>
    <xf numFmtId="0" fontId="10" fillId="0" borderId="0" xfId="64" applyFont="1">
      <alignment/>
      <protection/>
    </xf>
    <xf numFmtId="193" fontId="7" fillId="0" borderId="0" xfId="64" applyNumberFormat="1" applyFont="1">
      <alignment/>
      <protection/>
    </xf>
    <xf numFmtId="193" fontId="7" fillId="0" borderId="0" xfId="64" applyNumberFormat="1" applyFont="1" applyAlignment="1">
      <alignment horizontal="right"/>
      <protection/>
    </xf>
    <xf numFmtId="0" fontId="22" fillId="0" borderId="0" xfId="64" applyFont="1" applyBorder="1" applyAlignment="1">
      <alignment horizontal="left"/>
      <protection/>
    </xf>
    <xf numFmtId="0" fontId="10" fillId="0" borderId="0" xfId="64" applyFont="1" applyBorder="1" applyAlignment="1">
      <alignment horizontal="left"/>
      <protection/>
    </xf>
    <xf numFmtId="0" fontId="10" fillId="0" borderId="0" xfId="64" applyFont="1" applyBorder="1" applyAlignment="1">
      <alignment horizontal="right"/>
      <protection/>
    </xf>
    <xf numFmtId="0" fontId="7" fillId="0" borderId="10" xfId="64" applyFont="1" applyBorder="1">
      <alignment/>
      <protection/>
    </xf>
    <xf numFmtId="0" fontId="7" fillId="0" borderId="0" xfId="64" applyFont="1" applyAlignment="1" quotePrefix="1">
      <alignment horizontal="right"/>
      <protection/>
    </xf>
    <xf numFmtId="0" fontId="7" fillId="0" borderId="0" xfId="64" applyFont="1" applyAlignment="1">
      <alignment horizontal="right"/>
      <protection/>
    </xf>
    <xf numFmtId="9" fontId="7" fillId="0" borderId="0" xfId="64" applyNumberFormat="1" applyFont="1">
      <alignment/>
      <protection/>
    </xf>
    <xf numFmtId="0" fontId="10" fillId="0" borderId="0" xfId="0" applyFont="1" applyBorder="1" applyAlignment="1">
      <alignment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0" xfId="63" applyFont="1" applyBorder="1" applyAlignment="1">
      <alignment horizontal="right"/>
      <protection/>
    </xf>
    <xf numFmtId="38" fontId="8" fillId="0" borderId="15" xfId="49" applyFont="1" applyBorder="1" applyAlignment="1">
      <alignment horizontal="right" vertical="center"/>
    </xf>
    <xf numFmtId="0" fontId="7" fillId="0" borderId="16" xfId="63" applyFont="1" applyBorder="1">
      <alignment/>
      <protection/>
    </xf>
    <xf numFmtId="38" fontId="8" fillId="0" borderId="17" xfId="49" applyFont="1" applyBorder="1" applyAlignment="1">
      <alignment horizontal="right" vertical="center"/>
    </xf>
    <xf numFmtId="0" fontId="7" fillId="0" borderId="0" xfId="63" applyFont="1" applyBorder="1">
      <alignment/>
      <protection/>
    </xf>
    <xf numFmtId="38" fontId="8" fillId="0" borderId="18" xfId="49" applyFont="1" applyBorder="1" applyAlignment="1">
      <alignment vertical="center"/>
    </xf>
    <xf numFmtId="0" fontId="9" fillId="0" borderId="0" xfId="64" applyFont="1" applyFill="1" applyBorder="1" applyAlignment="1">
      <alignment horizontal="right"/>
      <protection/>
    </xf>
    <xf numFmtId="191" fontId="7" fillId="0" borderId="0" xfId="64" applyNumberFormat="1" applyFont="1" applyBorder="1" applyAlignment="1">
      <alignment vertical="center"/>
      <protection/>
    </xf>
    <xf numFmtId="189" fontId="7" fillId="0" borderId="0" xfId="49" applyNumberFormat="1" applyFont="1" applyBorder="1" applyAlignment="1">
      <alignment vertical="center"/>
    </xf>
    <xf numFmtId="40" fontId="7" fillId="0" borderId="0" xfId="49" applyNumberFormat="1" applyFont="1" applyBorder="1" applyAlignment="1">
      <alignment vertical="center"/>
    </xf>
    <xf numFmtId="0" fontId="7" fillId="0" borderId="10" xfId="64" applyFont="1" applyFill="1" applyBorder="1" applyAlignment="1">
      <alignment/>
      <protection/>
    </xf>
    <xf numFmtId="0" fontId="7" fillId="0" borderId="0" xfId="64" applyFont="1" applyFill="1" applyBorder="1" applyAlignment="1" quotePrefix="1">
      <alignment/>
      <protection/>
    </xf>
    <xf numFmtId="0" fontId="9" fillId="0" borderId="10" xfId="64" applyFont="1" applyFill="1" applyBorder="1" applyAlignment="1">
      <alignment horizontal="right"/>
      <protection/>
    </xf>
    <xf numFmtId="0" fontId="7" fillId="0" borderId="0" xfId="64" applyFont="1" applyFill="1" applyBorder="1" applyAlignment="1">
      <alignment/>
      <protection/>
    </xf>
    <xf numFmtId="0" fontId="7" fillId="0" borderId="0" xfId="66" applyFont="1" applyAlignment="1">
      <alignment/>
      <protection/>
    </xf>
    <xf numFmtId="0" fontId="25" fillId="0" borderId="0" xfId="64" applyFont="1">
      <alignment/>
      <protection/>
    </xf>
    <xf numFmtId="0" fontId="25" fillId="0" borderId="0" xfId="64" applyFont="1" applyAlignment="1">
      <alignment vertical="center"/>
      <protection/>
    </xf>
    <xf numFmtId="0" fontId="26" fillId="0" borderId="0" xfId="64" applyFont="1">
      <alignment/>
      <protection/>
    </xf>
    <xf numFmtId="0" fontId="7" fillId="0" borderId="0" xfId="0" applyFont="1" applyBorder="1" applyAlignment="1">
      <alignment horizontal="right"/>
    </xf>
    <xf numFmtId="0" fontId="7" fillId="0" borderId="19" xfId="64" applyFont="1" applyBorder="1" applyAlignment="1">
      <alignment horizontal="right"/>
      <protection/>
    </xf>
    <xf numFmtId="0" fontId="7" fillId="0" borderId="0" xfId="67" applyFont="1" applyBorder="1" applyAlignment="1">
      <alignment/>
      <protection/>
    </xf>
    <xf numFmtId="0" fontId="7" fillId="0" borderId="0" xfId="0" applyFont="1" applyBorder="1" applyAlignment="1">
      <alignment/>
    </xf>
    <xf numFmtId="0" fontId="7" fillId="0" borderId="0" xfId="64" applyFont="1" applyBorder="1" applyAlignment="1" quotePrefix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9" xfId="64" applyFont="1" applyBorder="1" applyAlignment="1">
      <alignment/>
      <protection/>
    </xf>
    <xf numFmtId="193" fontId="7" fillId="0" borderId="0" xfId="59" applyNumberFormat="1" applyFont="1" applyAlignment="1">
      <alignment horizontal="right"/>
    </xf>
    <xf numFmtId="0" fontId="7" fillId="0" borderId="13" xfId="63" applyFont="1" applyBorder="1">
      <alignment/>
      <protection/>
    </xf>
    <xf numFmtId="0" fontId="7" fillId="0" borderId="20" xfId="63" applyFont="1" applyBorder="1">
      <alignment/>
      <protection/>
    </xf>
    <xf numFmtId="38" fontId="8" fillId="0" borderId="18" xfId="49" applyFont="1" applyBorder="1" applyAlignment="1">
      <alignment horizontal="right" vertical="center"/>
    </xf>
    <xf numFmtId="38" fontId="8" fillId="0" borderId="21" xfId="49" applyFont="1" applyBorder="1" applyAlignment="1">
      <alignment horizontal="right" vertical="center"/>
    </xf>
    <xf numFmtId="38" fontId="8" fillId="0" borderId="18" xfId="51" applyFont="1" applyBorder="1" applyAlignment="1">
      <alignment vertical="center"/>
    </xf>
    <xf numFmtId="38" fontId="8" fillId="0" borderId="14" xfId="51" applyFont="1" applyBorder="1" applyAlignment="1">
      <alignment horizontal="right" vertical="center"/>
    </xf>
    <xf numFmtId="38" fontId="8" fillId="0" borderId="18" xfId="51" applyFont="1" applyBorder="1" applyAlignment="1">
      <alignment horizontal="right" vertical="center"/>
    </xf>
    <xf numFmtId="0" fontId="2" fillId="0" borderId="10" xfId="64" applyBorder="1">
      <alignment/>
      <protection/>
    </xf>
    <xf numFmtId="0" fontId="7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199" fontId="7" fillId="0" borderId="12" xfId="0" applyNumberFormat="1" applyFont="1" applyBorder="1" applyAlignment="1">
      <alignment vertical="center"/>
    </xf>
    <xf numFmtId="199" fontId="7" fillId="0" borderId="12" xfId="0" applyNumberFormat="1" applyFont="1" applyFill="1" applyBorder="1" applyAlignment="1">
      <alignment horizontal="right" vertical="center"/>
    </xf>
    <xf numFmtId="199" fontId="7" fillId="0" borderId="12" xfId="0" applyNumberFormat="1" applyFont="1" applyFill="1" applyBorder="1" applyAlignment="1">
      <alignment vertical="center"/>
    </xf>
    <xf numFmtId="199" fontId="7" fillId="0" borderId="0" xfId="0" applyNumberFormat="1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199" fontId="22" fillId="0" borderId="12" xfId="0" applyNumberFormat="1" applyFont="1" applyFill="1" applyBorder="1" applyAlignment="1">
      <alignment vertical="center"/>
    </xf>
    <xf numFmtId="38" fontId="7" fillId="0" borderId="12" xfId="49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 textRotation="255"/>
    </xf>
    <xf numFmtId="0" fontId="9" fillId="0" borderId="22" xfId="66" applyFont="1" applyBorder="1" applyAlignment="1">
      <alignment horizontal="right" vertical="center"/>
      <protection/>
    </xf>
    <xf numFmtId="0" fontId="9" fillId="0" borderId="22" xfId="66" applyFont="1" applyBorder="1" applyAlignment="1">
      <alignment horizontal="right"/>
      <protection/>
    </xf>
    <xf numFmtId="0" fontId="9" fillId="0" borderId="16" xfId="66" applyFont="1" applyBorder="1" applyAlignment="1">
      <alignment horizontal="right"/>
      <protection/>
    </xf>
    <xf numFmtId="38" fontId="7" fillId="0" borderId="23" xfId="49" applyFont="1" applyBorder="1" applyAlignment="1">
      <alignment/>
    </xf>
    <xf numFmtId="38" fontId="7" fillId="0" borderId="16" xfId="49" applyFont="1" applyBorder="1" applyAlignment="1">
      <alignment/>
    </xf>
    <xf numFmtId="38" fontId="7" fillId="0" borderId="16" xfId="49" applyFont="1" applyBorder="1" applyAlignment="1">
      <alignment horizontal="right"/>
    </xf>
    <xf numFmtId="0" fontId="9" fillId="0" borderId="24" xfId="66" applyFont="1" applyBorder="1" applyAlignment="1">
      <alignment horizontal="right"/>
      <protection/>
    </xf>
    <xf numFmtId="0" fontId="9" fillId="0" borderId="25" xfId="66" applyFont="1" applyBorder="1" applyAlignment="1">
      <alignment horizontal="right"/>
      <protection/>
    </xf>
    <xf numFmtId="0" fontId="9" fillId="0" borderId="22" xfId="66" applyFont="1" applyFill="1" applyBorder="1" applyAlignment="1">
      <alignment horizontal="right"/>
      <protection/>
    </xf>
    <xf numFmtId="0" fontId="9" fillId="0" borderId="25" xfId="66" applyFont="1" applyFill="1" applyBorder="1" applyAlignment="1">
      <alignment horizontal="right"/>
      <protection/>
    </xf>
    <xf numFmtId="0" fontId="7" fillId="0" borderId="23" xfId="66" applyFont="1" applyBorder="1">
      <alignment/>
      <protection/>
    </xf>
    <xf numFmtId="0" fontId="7" fillId="0" borderId="16" xfId="66" applyFont="1" applyBorder="1">
      <alignment/>
      <protection/>
    </xf>
    <xf numFmtId="0" fontId="7" fillId="0" borderId="26" xfId="66" applyFont="1" applyBorder="1">
      <alignment/>
      <protection/>
    </xf>
    <xf numFmtId="0" fontId="7" fillId="0" borderId="27" xfId="66" applyFont="1" applyBorder="1">
      <alignment/>
      <protection/>
    </xf>
    <xf numFmtId="0" fontId="7" fillId="0" borderId="28" xfId="66" applyFont="1" applyBorder="1">
      <alignment/>
      <protection/>
    </xf>
    <xf numFmtId="0" fontId="7" fillId="0" borderId="29" xfId="66" applyFont="1" applyBorder="1">
      <alignment/>
      <protection/>
    </xf>
    <xf numFmtId="0" fontId="9" fillId="0" borderId="24" xfId="67" applyFont="1" applyBorder="1" applyAlignment="1">
      <alignment horizontal="right"/>
      <protection/>
    </xf>
    <xf numFmtId="0" fontId="9" fillId="0" borderId="22" xfId="67" applyFont="1" applyBorder="1" applyAlignment="1">
      <alignment horizontal="right"/>
      <protection/>
    </xf>
    <xf numFmtId="0" fontId="9" fillId="0" borderId="25" xfId="67" applyFont="1" applyBorder="1" applyAlignment="1">
      <alignment horizontal="right"/>
      <protection/>
    </xf>
    <xf numFmtId="0" fontId="7" fillId="33" borderId="10" xfId="66" applyFont="1" applyFill="1" applyBorder="1" applyAlignment="1">
      <alignment horizontal="center" vertical="center"/>
      <protection/>
    </xf>
    <xf numFmtId="0" fontId="7" fillId="33" borderId="30" xfId="66" applyFont="1" applyFill="1" applyBorder="1" applyAlignment="1">
      <alignment horizontal="center" vertical="center"/>
      <protection/>
    </xf>
    <xf numFmtId="0" fontId="7" fillId="33" borderId="31" xfId="66" applyFont="1" applyFill="1" applyBorder="1" applyAlignment="1">
      <alignment horizontal="center" vertical="center"/>
      <protection/>
    </xf>
    <xf numFmtId="0" fontId="7" fillId="33" borderId="32" xfId="66" applyFont="1" applyFill="1" applyBorder="1" applyAlignment="1">
      <alignment horizontal="center" vertical="center"/>
      <protection/>
    </xf>
    <xf numFmtId="0" fontId="10" fillId="33" borderId="33" xfId="66" applyFont="1" applyFill="1" applyBorder="1" applyAlignment="1">
      <alignment horizontal="center" vertical="center"/>
      <protection/>
    </xf>
    <xf numFmtId="0" fontId="22" fillId="33" borderId="34" xfId="66" applyFont="1" applyFill="1" applyBorder="1" applyAlignment="1">
      <alignment horizontal="center" vertical="center"/>
      <protection/>
    </xf>
    <xf numFmtId="0" fontId="7" fillId="33" borderId="35" xfId="66" applyFont="1" applyFill="1" applyBorder="1" applyAlignment="1">
      <alignment horizontal="center" vertical="center"/>
      <protection/>
    </xf>
    <xf numFmtId="0" fontId="7" fillId="33" borderId="32" xfId="66" applyFont="1" applyFill="1" applyBorder="1" applyAlignment="1">
      <alignment vertical="center"/>
      <protection/>
    </xf>
    <xf numFmtId="0" fontId="7" fillId="33" borderId="20" xfId="67" applyFont="1" applyFill="1" applyBorder="1" applyAlignment="1">
      <alignment horizontal="center" vertical="center"/>
      <protection/>
    </xf>
    <xf numFmtId="0" fontId="7" fillId="33" borderId="36" xfId="67" applyFont="1" applyFill="1" applyBorder="1" applyAlignment="1">
      <alignment horizontal="center" vertical="center"/>
      <protection/>
    </xf>
    <xf numFmtId="0" fontId="7" fillId="33" borderId="10" xfId="63" applyFont="1" applyFill="1" applyBorder="1">
      <alignment/>
      <protection/>
    </xf>
    <xf numFmtId="0" fontId="7" fillId="33" borderId="0" xfId="63" applyFont="1" applyFill="1" applyBorder="1" applyAlignment="1">
      <alignment horizontal="center"/>
      <protection/>
    </xf>
    <xf numFmtId="0" fontId="7" fillId="33" borderId="37" xfId="63" applyFont="1" applyFill="1" applyBorder="1">
      <alignment/>
      <protection/>
    </xf>
    <xf numFmtId="0" fontId="7" fillId="33" borderId="38" xfId="63" applyFont="1" applyFill="1" applyBorder="1">
      <alignment/>
      <protection/>
    </xf>
    <xf numFmtId="0" fontId="7" fillId="33" borderId="10" xfId="63" applyFont="1" applyFill="1" applyBorder="1" applyAlignment="1">
      <alignment vertical="center"/>
      <protection/>
    </xf>
    <xf numFmtId="0" fontId="7" fillId="0" borderId="0" xfId="62" applyFont="1">
      <alignment/>
      <protection/>
    </xf>
    <xf numFmtId="0" fontId="7" fillId="0" borderId="0" xfId="62" applyFont="1" applyAlignment="1">
      <alignment horizontal="right"/>
      <protection/>
    </xf>
    <xf numFmtId="0" fontId="7" fillId="0" borderId="0" xfId="62" applyFont="1" applyFill="1">
      <alignment/>
      <protection/>
    </xf>
    <xf numFmtId="0" fontId="7" fillId="0" borderId="0" xfId="62" applyFont="1" applyBorder="1" applyAlignment="1">
      <alignment horizontal="right"/>
      <protection/>
    </xf>
    <xf numFmtId="0" fontId="7" fillId="0" borderId="0" xfId="62" applyFont="1" applyBorder="1">
      <alignment/>
      <protection/>
    </xf>
    <xf numFmtId="0" fontId="7" fillId="33" borderId="39" xfId="62" applyFont="1" applyFill="1" applyBorder="1" applyAlignment="1">
      <alignment horizontal="center"/>
      <protection/>
    </xf>
    <xf numFmtId="0" fontId="7" fillId="33" borderId="10" xfId="62" applyFont="1" applyFill="1" applyBorder="1">
      <alignment/>
      <protection/>
    </xf>
    <xf numFmtId="0" fontId="7" fillId="33" borderId="11" xfId="62" applyFont="1" applyFill="1" applyBorder="1" applyAlignment="1">
      <alignment horizontal="center"/>
      <protection/>
    </xf>
    <xf numFmtId="0" fontId="7" fillId="33" borderId="37" xfId="62" applyFont="1" applyFill="1" applyBorder="1">
      <alignment/>
      <protection/>
    </xf>
    <xf numFmtId="0" fontId="10" fillId="33" borderId="11" xfId="63" applyFont="1" applyFill="1" applyBorder="1" applyAlignment="1">
      <alignment horizontal="center"/>
      <protection/>
    </xf>
    <xf numFmtId="0" fontId="7" fillId="33" borderId="39" xfId="63" applyFont="1" applyFill="1" applyBorder="1" applyAlignment="1">
      <alignment horizontal="center"/>
      <protection/>
    </xf>
    <xf numFmtId="0" fontId="8" fillId="33" borderId="10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9" fillId="0" borderId="16" xfId="63" applyFont="1" applyFill="1" applyBorder="1" applyAlignment="1">
      <alignment horizontal="right" vertical="center"/>
      <protection/>
    </xf>
    <xf numFmtId="0" fontId="9" fillId="0" borderId="0" xfId="63" applyFont="1" applyFill="1" applyBorder="1" applyAlignment="1">
      <alignment horizontal="right" vertical="center"/>
      <protection/>
    </xf>
    <xf numFmtId="0" fontId="9" fillId="0" borderId="26" xfId="63" applyFont="1" applyFill="1" applyBorder="1" applyAlignment="1">
      <alignment horizontal="right" vertical="center"/>
      <protection/>
    </xf>
    <xf numFmtId="38" fontId="7" fillId="33" borderId="33" xfId="49" applyFont="1" applyFill="1" applyBorder="1" applyAlignment="1">
      <alignment horizontal="center" vertical="center"/>
    </xf>
    <xf numFmtId="38" fontId="7" fillId="33" borderId="34" xfId="49" applyFont="1" applyFill="1" applyBorder="1" applyAlignment="1">
      <alignment horizontal="center" vertical="center"/>
    </xf>
    <xf numFmtId="0" fontId="7" fillId="33" borderId="40" xfId="63" applyFont="1" applyFill="1" applyBorder="1" applyAlignment="1">
      <alignment horizontal="center"/>
      <protection/>
    </xf>
    <xf numFmtId="0" fontId="7" fillId="33" borderId="41" xfId="63" applyFont="1" applyFill="1" applyBorder="1" applyAlignment="1">
      <alignment horizontal="center"/>
      <protection/>
    </xf>
    <xf numFmtId="0" fontId="7" fillId="33" borderId="13" xfId="63" applyFont="1" applyFill="1" applyBorder="1" applyAlignment="1">
      <alignment horizontal="center"/>
      <protection/>
    </xf>
    <xf numFmtId="38" fontId="7" fillId="33" borderId="32" xfId="49" applyFont="1" applyFill="1" applyBorder="1" applyAlignment="1">
      <alignment horizontal="center" vertical="center"/>
    </xf>
    <xf numFmtId="0" fontId="9" fillId="0" borderId="23" xfId="63" applyFont="1" applyFill="1" applyBorder="1" applyAlignment="1">
      <alignment horizontal="right" vertical="center"/>
      <protection/>
    </xf>
    <xf numFmtId="38" fontId="8" fillId="0" borderId="42" xfId="49" applyFont="1" applyBorder="1" applyAlignment="1">
      <alignment vertical="center"/>
    </xf>
    <xf numFmtId="38" fontId="8" fillId="0" borderId="43" xfId="49" applyFont="1" applyBorder="1" applyAlignment="1">
      <alignment horizontal="right" vertical="center"/>
    </xf>
    <xf numFmtId="0" fontId="10" fillId="33" borderId="40" xfId="63" applyFont="1" applyFill="1" applyBorder="1" applyAlignment="1">
      <alignment horizontal="center" vertical="center" wrapText="1"/>
      <protection/>
    </xf>
    <xf numFmtId="38" fontId="8" fillId="0" borderId="42" xfId="49" applyFont="1" applyBorder="1" applyAlignment="1">
      <alignment horizontal="right" vertical="center"/>
    </xf>
    <xf numFmtId="0" fontId="7" fillId="0" borderId="44" xfId="63" applyFont="1" applyBorder="1">
      <alignment/>
      <protection/>
    </xf>
    <xf numFmtId="0" fontId="7" fillId="0" borderId="28" xfId="63" applyFont="1" applyBorder="1">
      <alignment/>
      <protection/>
    </xf>
    <xf numFmtId="0" fontId="9" fillId="0" borderId="24" xfId="62" applyFont="1" applyBorder="1" applyAlignment="1">
      <alignment horizontal="right"/>
      <protection/>
    </xf>
    <xf numFmtId="0" fontId="9" fillId="0" borderId="22" xfId="62" applyFont="1" applyBorder="1" applyAlignment="1">
      <alignment horizontal="right"/>
      <protection/>
    </xf>
    <xf numFmtId="38" fontId="9" fillId="0" borderId="22" xfId="49" applyFont="1" applyBorder="1" applyAlignment="1">
      <alignment horizontal="right"/>
    </xf>
    <xf numFmtId="38" fontId="9" fillId="0" borderId="25" xfId="49" applyFont="1" applyBorder="1" applyAlignment="1">
      <alignment horizontal="right"/>
    </xf>
    <xf numFmtId="38" fontId="8" fillId="0" borderId="23" xfId="49" applyFont="1" applyBorder="1" applyAlignment="1">
      <alignment vertical="center"/>
    </xf>
    <xf numFmtId="38" fontId="8" fillId="0" borderId="16" xfId="49" applyFont="1" applyBorder="1" applyAlignment="1">
      <alignment vertical="center"/>
    </xf>
    <xf numFmtId="38" fontId="8" fillId="0" borderId="16" xfId="51" applyFont="1" applyBorder="1" applyAlignment="1">
      <alignment vertical="center"/>
    </xf>
    <xf numFmtId="38" fontId="8" fillId="0" borderId="45" xfId="49" applyFont="1" applyBorder="1" applyAlignment="1">
      <alignment vertical="center"/>
    </xf>
    <xf numFmtId="38" fontId="8" fillId="0" borderId="14" xfId="49" applyFont="1" applyBorder="1" applyAlignment="1">
      <alignment vertical="center"/>
    </xf>
    <xf numFmtId="38" fontId="8" fillId="0" borderId="14" xfId="51" applyFont="1" applyBorder="1" applyAlignment="1">
      <alignment vertical="center"/>
    </xf>
    <xf numFmtId="215" fontId="7" fillId="0" borderId="46" xfId="51" applyNumberFormat="1" applyFont="1" applyBorder="1" applyAlignment="1">
      <alignment/>
    </xf>
    <xf numFmtId="215" fontId="7" fillId="0" borderId="16" xfId="62" applyNumberFormat="1" applyFont="1" applyBorder="1">
      <alignment/>
      <protection/>
    </xf>
    <xf numFmtId="215" fontId="7" fillId="0" borderId="16" xfId="51" applyNumberFormat="1" applyFont="1" applyBorder="1" applyAlignment="1">
      <alignment/>
    </xf>
    <xf numFmtId="215" fontId="7" fillId="0" borderId="23" xfId="51" applyNumberFormat="1" applyFont="1" applyBorder="1" applyAlignment="1">
      <alignment/>
    </xf>
    <xf numFmtId="215" fontId="8" fillId="0" borderId="14" xfId="51" applyNumberFormat="1" applyFont="1" applyBorder="1" applyAlignment="1">
      <alignment vertical="center"/>
    </xf>
    <xf numFmtId="215" fontId="7" fillId="0" borderId="47" xfId="51" applyNumberFormat="1" applyFont="1" applyBorder="1" applyAlignment="1">
      <alignment/>
    </xf>
    <xf numFmtId="215" fontId="7" fillId="0" borderId="20" xfId="62" applyNumberFormat="1" applyFont="1" applyBorder="1">
      <alignment/>
      <protection/>
    </xf>
    <xf numFmtId="215" fontId="7" fillId="0" borderId="20" xfId="51" applyNumberFormat="1" applyFont="1" applyBorder="1" applyAlignment="1">
      <alignment/>
    </xf>
    <xf numFmtId="215" fontId="7" fillId="0" borderId="27" xfId="51" applyNumberFormat="1" applyFont="1" applyBorder="1" applyAlignment="1">
      <alignment/>
    </xf>
    <xf numFmtId="215" fontId="7" fillId="0" borderId="28" xfId="62" applyNumberFormat="1" applyFont="1" applyBorder="1">
      <alignment/>
      <protection/>
    </xf>
    <xf numFmtId="215" fontId="7" fillId="0" borderId="28" xfId="51" applyNumberFormat="1" applyFont="1" applyBorder="1" applyAlignment="1">
      <alignment/>
    </xf>
    <xf numFmtId="0" fontId="7" fillId="33" borderId="36" xfId="64" applyFont="1" applyFill="1" applyBorder="1" applyAlignment="1">
      <alignment horizontal="center"/>
      <protection/>
    </xf>
    <xf numFmtId="0" fontId="7" fillId="33" borderId="36" xfId="64" applyFont="1" applyFill="1" applyBorder="1" applyAlignment="1">
      <alignment horizontal="center" vertical="center"/>
      <protection/>
    </xf>
    <xf numFmtId="0" fontId="7" fillId="33" borderId="10" xfId="64" applyFont="1" applyFill="1" applyBorder="1">
      <alignment/>
      <protection/>
    </xf>
    <xf numFmtId="0" fontId="7" fillId="33" borderId="25" xfId="64" applyFont="1" applyFill="1" applyBorder="1">
      <alignment/>
      <protection/>
    </xf>
    <xf numFmtId="0" fontId="7" fillId="33" borderId="20" xfId="64" applyFont="1" applyFill="1" applyBorder="1" applyAlignment="1">
      <alignment horizontal="center"/>
      <protection/>
    </xf>
    <xf numFmtId="0" fontId="7" fillId="0" borderId="24" xfId="64" applyFont="1" applyBorder="1">
      <alignment/>
      <protection/>
    </xf>
    <xf numFmtId="0" fontId="9" fillId="0" borderId="16" xfId="64" applyFont="1" applyBorder="1" applyAlignment="1">
      <alignment horizontal="right"/>
      <protection/>
    </xf>
    <xf numFmtId="0" fontId="9" fillId="0" borderId="26" xfId="64" applyFont="1" applyBorder="1" applyAlignment="1">
      <alignment horizontal="right"/>
      <protection/>
    </xf>
    <xf numFmtId="38" fontId="7" fillId="0" borderId="47" xfId="49" applyFont="1" applyBorder="1" applyAlignment="1">
      <alignment/>
    </xf>
    <xf numFmtId="0" fontId="7" fillId="33" borderId="26" xfId="64" applyFont="1" applyFill="1" applyBorder="1" applyAlignment="1">
      <alignment horizontal="center"/>
      <protection/>
    </xf>
    <xf numFmtId="194" fontId="7" fillId="0" borderId="48" xfId="64" applyNumberFormat="1" applyFont="1" applyBorder="1">
      <alignment/>
      <protection/>
    </xf>
    <xf numFmtId="0" fontId="7" fillId="33" borderId="25" xfId="64" applyFont="1" applyFill="1" applyBorder="1" applyAlignment="1">
      <alignment horizontal="center" vertical="center"/>
      <protection/>
    </xf>
    <xf numFmtId="38" fontId="7" fillId="0" borderId="24" xfId="49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194" fontId="7" fillId="0" borderId="25" xfId="64" applyNumberFormat="1" applyFont="1" applyBorder="1" applyAlignment="1">
      <alignment vertical="center"/>
      <protection/>
    </xf>
    <xf numFmtId="38" fontId="7" fillId="0" borderId="24" xfId="49" applyFont="1" applyBorder="1" applyAlignment="1">
      <alignment horizontal="right" vertical="center"/>
    </xf>
    <xf numFmtId="38" fontId="7" fillId="0" borderId="22" xfId="49" applyFont="1" applyBorder="1" applyAlignment="1">
      <alignment horizontal="right" vertical="center"/>
    </xf>
    <xf numFmtId="194" fontId="7" fillId="0" borderId="25" xfId="64" applyNumberFormat="1" applyFont="1" applyBorder="1" applyAlignment="1">
      <alignment horizontal="right" vertical="center"/>
      <protection/>
    </xf>
    <xf numFmtId="0" fontId="7" fillId="33" borderId="49" xfId="64" applyFont="1" applyFill="1" applyBorder="1" applyAlignment="1">
      <alignment horizontal="center"/>
      <protection/>
    </xf>
    <xf numFmtId="38" fontId="7" fillId="0" borderId="50" xfId="49" applyFont="1" applyBorder="1" applyAlignment="1">
      <alignment/>
    </xf>
    <xf numFmtId="38" fontId="7" fillId="0" borderId="51" xfId="49" applyFont="1" applyBorder="1" applyAlignment="1">
      <alignment/>
    </xf>
    <xf numFmtId="194" fontId="7" fillId="0" borderId="49" xfId="64" applyNumberFormat="1" applyFont="1" applyBorder="1">
      <alignment/>
      <protection/>
    </xf>
    <xf numFmtId="0" fontId="7" fillId="33" borderId="49" xfId="64" applyFont="1" applyFill="1" applyBorder="1" applyAlignment="1">
      <alignment horizontal="center" vertical="center"/>
      <protection/>
    </xf>
    <xf numFmtId="38" fontId="7" fillId="0" borderId="50" xfId="49" applyFont="1" applyBorder="1" applyAlignment="1">
      <alignment vertical="center"/>
    </xf>
    <xf numFmtId="38" fontId="7" fillId="0" borderId="51" xfId="49" applyFont="1" applyBorder="1" applyAlignment="1">
      <alignment vertical="center"/>
    </xf>
    <xf numFmtId="194" fontId="7" fillId="0" borderId="49" xfId="64" applyNumberFormat="1" applyFont="1" applyBorder="1" applyAlignment="1">
      <alignment vertical="center"/>
      <protection/>
    </xf>
    <xf numFmtId="194" fontId="7" fillId="0" borderId="49" xfId="64" applyNumberFormat="1" applyFont="1" applyBorder="1" applyAlignment="1">
      <alignment horizontal="right" vertical="center"/>
      <protection/>
    </xf>
    <xf numFmtId="0" fontId="22" fillId="33" borderId="35" xfId="64" applyFont="1" applyFill="1" applyBorder="1" applyAlignment="1">
      <alignment horizontal="center" vertical="center"/>
      <protection/>
    </xf>
    <xf numFmtId="0" fontId="7" fillId="33" borderId="10" xfId="64" applyFont="1" applyFill="1" applyBorder="1" applyAlignment="1">
      <alignment horizontal="center" vertical="center"/>
      <protection/>
    </xf>
    <xf numFmtId="0" fontId="7" fillId="33" borderId="37" xfId="64" applyFont="1" applyFill="1" applyBorder="1" applyAlignment="1">
      <alignment horizontal="center" vertical="center"/>
      <protection/>
    </xf>
    <xf numFmtId="0" fontId="7" fillId="33" borderId="52" xfId="64" applyFont="1" applyFill="1" applyBorder="1" applyAlignment="1">
      <alignment horizontal="center" vertical="center"/>
      <protection/>
    </xf>
    <xf numFmtId="0" fontId="7" fillId="33" borderId="35" xfId="64" applyFont="1" applyFill="1" applyBorder="1">
      <alignment/>
      <protection/>
    </xf>
    <xf numFmtId="0" fontId="7" fillId="33" borderId="35" xfId="64" applyFont="1" applyFill="1" applyBorder="1" applyAlignment="1">
      <alignment horizontal="center" vertical="center"/>
      <protection/>
    </xf>
    <xf numFmtId="0" fontId="7" fillId="33" borderId="47" xfId="64" applyFont="1" applyFill="1" applyBorder="1" applyAlignment="1">
      <alignment horizontal="center"/>
      <protection/>
    </xf>
    <xf numFmtId="0" fontId="9" fillId="0" borderId="24" xfId="64" applyFont="1" applyBorder="1" applyAlignment="1">
      <alignment horizontal="right"/>
      <protection/>
    </xf>
    <xf numFmtId="0" fontId="9" fillId="0" borderId="22" xfId="64" applyFont="1" applyBorder="1" applyAlignment="1">
      <alignment horizontal="right"/>
      <protection/>
    </xf>
    <xf numFmtId="0" fontId="7" fillId="0" borderId="22" xfId="64" applyFont="1" applyBorder="1" applyAlignment="1">
      <alignment horizontal="center"/>
      <protection/>
    </xf>
    <xf numFmtId="0" fontId="9" fillId="0" borderId="25" xfId="64" applyFont="1" applyBorder="1" applyAlignment="1">
      <alignment horizontal="right"/>
      <protection/>
    </xf>
    <xf numFmtId="38" fontId="7" fillId="0" borderId="47" xfId="49" applyFont="1" applyBorder="1" applyAlignment="1">
      <alignment horizontal="right" vertical="center"/>
    </xf>
    <xf numFmtId="38" fontId="7" fillId="0" borderId="20" xfId="49" applyFont="1" applyBorder="1" applyAlignment="1">
      <alignment horizontal="right" vertical="center"/>
    </xf>
    <xf numFmtId="0" fontId="24" fillId="33" borderId="26" xfId="64" applyFont="1" applyFill="1" applyBorder="1" applyAlignment="1">
      <alignment horizontal="center" vertical="center"/>
      <protection/>
    </xf>
    <xf numFmtId="38" fontId="7" fillId="0" borderId="23" xfId="49" applyFont="1" applyBorder="1" applyAlignment="1">
      <alignment horizontal="right"/>
    </xf>
    <xf numFmtId="38" fontId="7" fillId="0" borderId="26" xfId="49" applyFont="1" applyBorder="1" applyAlignment="1">
      <alignment horizontal="right"/>
    </xf>
    <xf numFmtId="38" fontId="7" fillId="0" borderId="49" xfId="49" applyFont="1" applyBorder="1" applyAlignment="1">
      <alignment/>
    </xf>
    <xf numFmtId="0" fontId="22" fillId="0" borderId="24" xfId="64" applyFont="1" applyBorder="1" applyAlignment="1">
      <alignment horizontal="right"/>
      <protection/>
    </xf>
    <xf numFmtId="0" fontId="22" fillId="0" borderId="22" xfId="64" applyFont="1" applyBorder="1" applyAlignment="1">
      <alignment horizontal="right"/>
      <protection/>
    </xf>
    <xf numFmtId="0" fontId="22" fillId="0" borderId="25" xfId="64" applyFont="1" applyBorder="1" applyAlignment="1">
      <alignment horizontal="right"/>
      <protection/>
    </xf>
    <xf numFmtId="189" fontId="7" fillId="0" borderId="16" xfId="49" applyNumberFormat="1" applyFont="1" applyBorder="1" applyAlignment="1">
      <alignment horizontal="center"/>
    </xf>
    <xf numFmtId="38" fontId="7" fillId="0" borderId="16" xfId="49" applyFont="1" applyBorder="1" applyAlignment="1">
      <alignment horizontal="center"/>
    </xf>
    <xf numFmtId="38" fontId="7" fillId="0" borderId="26" xfId="49" applyFont="1" applyBorder="1" applyAlignment="1">
      <alignment horizontal="center"/>
    </xf>
    <xf numFmtId="38" fontId="7" fillId="0" borderId="27" xfId="49" applyFont="1" applyBorder="1" applyAlignment="1">
      <alignment/>
    </xf>
    <xf numFmtId="40" fontId="7" fillId="0" borderId="28" xfId="49" applyNumberFormat="1" applyFont="1" applyBorder="1" applyAlignment="1">
      <alignment horizontal="center"/>
    </xf>
    <xf numFmtId="38" fontId="7" fillId="0" borderId="28" xfId="49" applyFont="1" applyBorder="1" applyAlignment="1">
      <alignment horizontal="center"/>
    </xf>
    <xf numFmtId="189" fontId="7" fillId="0" borderId="28" xfId="49" applyNumberFormat="1" applyFont="1" applyBorder="1" applyAlignment="1">
      <alignment horizontal="center"/>
    </xf>
    <xf numFmtId="38" fontId="7" fillId="0" borderId="29" xfId="49" applyFont="1" applyBorder="1" applyAlignment="1">
      <alignment horizontal="center"/>
    </xf>
    <xf numFmtId="40" fontId="7" fillId="0" borderId="20" xfId="49" applyNumberFormat="1" applyFont="1" applyBorder="1" applyAlignment="1">
      <alignment horizontal="center"/>
    </xf>
    <xf numFmtId="38" fontId="7" fillId="0" borderId="20" xfId="49" applyFont="1" applyBorder="1" applyAlignment="1">
      <alignment horizontal="center"/>
    </xf>
    <xf numFmtId="189" fontId="7" fillId="0" borderId="20" xfId="49" applyNumberFormat="1" applyFont="1" applyBorder="1" applyAlignment="1">
      <alignment horizontal="center"/>
    </xf>
    <xf numFmtId="38" fontId="7" fillId="0" borderId="36" xfId="49" applyFont="1" applyBorder="1" applyAlignment="1">
      <alignment horizontal="center"/>
    </xf>
    <xf numFmtId="0" fontId="10" fillId="33" borderId="20" xfId="64" applyFont="1" applyFill="1" applyBorder="1" applyAlignment="1">
      <alignment horizontal="center" vertical="center" shrinkToFit="1"/>
      <protection/>
    </xf>
    <xf numFmtId="0" fontId="7" fillId="33" borderId="26" xfId="64" applyFont="1" applyFill="1" applyBorder="1" applyAlignment="1">
      <alignment horizontal="center" vertical="center"/>
      <protection/>
    </xf>
    <xf numFmtId="38" fontId="7" fillId="0" borderId="26" xfId="49" applyFont="1" applyBorder="1" applyAlignment="1">
      <alignment/>
    </xf>
    <xf numFmtId="3" fontId="7" fillId="0" borderId="23" xfId="64" applyNumberFormat="1" applyFont="1" applyBorder="1">
      <alignment/>
      <protection/>
    </xf>
    <xf numFmtId="3" fontId="7" fillId="0" borderId="16" xfId="64" applyNumberFormat="1" applyFont="1" applyBorder="1">
      <alignment/>
      <protection/>
    </xf>
    <xf numFmtId="3" fontId="7" fillId="0" borderId="26" xfId="64" applyNumberFormat="1" applyFont="1" applyBorder="1">
      <alignment/>
      <protection/>
    </xf>
    <xf numFmtId="3" fontId="7" fillId="0" borderId="47" xfId="64" applyNumberFormat="1" applyFont="1" applyBorder="1" applyAlignment="1">
      <alignment horizontal="right" vertical="center"/>
      <protection/>
    </xf>
    <xf numFmtId="3" fontId="7" fillId="0" borderId="20" xfId="64" applyNumberFormat="1" applyFont="1" applyBorder="1" applyAlignment="1">
      <alignment horizontal="right" vertical="center"/>
      <protection/>
    </xf>
    <xf numFmtId="3" fontId="7" fillId="0" borderId="36" xfId="64" applyNumberFormat="1" applyFont="1" applyBorder="1" applyAlignment="1">
      <alignment horizontal="right" vertical="center"/>
      <protection/>
    </xf>
    <xf numFmtId="0" fontId="7" fillId="33" borderId="53" xfId="64" applyFont="1" applyFill="1" applyBorder="1" applyAlignment="1">
      <alignment horizontal="center" vertical="center"/>
      <protection/>
    </xf>
    <xf numFmtId="3" fontId="7" fillId="0" borderId="54" xfId="64" applyNumberFormat="1" applyFont="1" applyBorder="1">
      <alignment/>
      <protection/>
    </xf>
    <xf numFmtId="3" fontId="7" fillId="0" borderId="55" xfId="64" applyNumberFormat="1" applyFont="1" applyBorder="1">
      <alignment/>
      <protection/>
    </xf>
    <xf numFmtId="3" fontId="7" fillId="0" borderId="53" xfId="64" applyNumberFormat="1" applyFont="1" applyBorder="1">
      <alignment/>
      <protection/>
    </xf>
    <xf numFmtId="3" fontId="7" fillId="0" borderId="42" xfId="64" applyNumberFormat="1" applyFont="1" applyBorder="1" applyAlignment="1">
      <alignment horizontal="right" vertical="center"/>
      <protection/>
    </xf>
    <xf numFmtId="3" fontId="7" fillId="0" borderId="18" xfId="64" applyNumberFormat="1" applyFont="1" applyBorder="1" applyAlignment="1">
      <alignment horizontal="right" vertical="center"/>
      <protection/>
    </xf>
    <xf numFmtId="3" fontId="7" fillId="0" borderId="52" xfId="64" applyNumberFormat="1" applyFont="1" applyBorder="1" applyAlignment="1">
      <alignment horizontal="right" vertical="center"/>
      <protection/>
    </xf>
    <xf numFmtId="0" fontId="9" fillId="0" borderId="23" xfId="64" applyFont="1" applyBorder="1" applyAlignment="1">
      <alignment horizontal="right"/>
      <protection/>
    </xf>
    <xf numFmtId="0" fontId="7" fillId="0" borderId="16" xfId="64" applyFont="1" applyBorder="1" applyAlignment="1">
      <alignment horizontal="center"/>
      <protection/>
    </xf>
    <xf numFmtId="0" fontId="24" fillId="33" borderId="56" xfId="64" applyFont="1" applyFill="1" applyBorder="1" applyAlignment="1">
      <alignment horizontal="center" vertical="center"/>
      <protection/>
    </xf>
    <xf numFmtId="38" fontId="7" fillId="0" borderId="57" xfId="49" applyFont="1" applyBorder="1" applyAlignment="1">
      <alignment horizontal="right"/>
    </xf>
    <xf numFmtId="38" fontId="7" fillId="0" borderId="58" xfId="49" applyFont="1" applyBorder="1" applyAlignment="1">
      <alignment horizontal="right"/>
    </xf>
    <xf numFmtId="38" fontId="7" fillId="0" borderId="56" xfId="49" applyFont="1" applyBorder="1" applyAlignment="1">
      <alignment horizontal="right"/>
    </xf>
    <xf numFmtId="0" fontId="24" fillId="33" borderId="59" xfId="64" applyFont="1" applyFill="1" applyBorder="1" applyAlignment="1">
      <alignment horizontal="center" vertical="center"/>
      <protection/>
    </xf>
    <xf numFmtId="38" fontId="7" fillId="0" borderId="60" xfId="49" applyFont="1" applyBorder="1" applyAlignment="1">
      <alignment/>
    </xf>
    <xf numFmtId="38" fontId="7" fillId="0" borderId="61" xfId="49" applyFont="1" applyBorder="1" applyAlignment="1">
      <alignment/>
    </xf>
    <xf numFmtId="38" fontId="7" fillId="0" borderId="61" xfId="49" applyFont="1" applyBorder="1" applyAlignment="1">
      <alignment horizontal="right"/>
    </xf>
    <xf numFmtId="38" fontId="7" fillId="0" borderId="59" xfId="49" applyFont="1" applyBorder="1" applyAlignment="1">
      <alignment/>
    </xf>
    <xf numFmtId="0" fontId="7" fillId="33" borderId="59" xfId="64" applyFont="1" applyFill="1" applyBorder="1" applyAlignment="1">
      <alignment horizontal="center" vertical="center"/>
      <protection/>
    </xf>
    <xf numFmtId="38" fontId="7" fillId="0" borderId="60" xfId="49" applyFont="1" applyBorder="1" applyAlignment="1">
      <alignment horizontal="right" vertical="center"/>
    </xf>
    <xf numFmtId="38" fontId="7" fillId="0" borderId="61" xfId="49" applyFont="1" applyBorder="1" applyAlignment="1">
      <alignment horizontal="right" vertical="center"/>
    </xf>
    <xf numFmtId="38" fontId="7" fillId="0" borderId="59" xfId="49" applyFont="1" applyBorder="1" applyAlignment="1">
      <alignment horizontal="right" vertical="center"/>
    </xf>
    <xf numFmtId="0" fontId="7" fillId="33" borderId="62" xfId="64" applyFont="1" applyFill="1" applyBorder="1" applyAlignment="1">
      <alignment horizontal="center" vertical="center"/>
      <protection/>
    </xf>
    <xf numFmtId="38" fontId="7" fillId="0" borderId="63" xfId="49" applyFont="1" applyBorder="1" applyAlignment="1">
      <alignment horizontal="right" vertical="center"/>
    </xf>
    <xf numFmtId="38" fontId="7" fillId="0" borderId="64" xfId="49" applyFont="1" applyBorder="1" applyAlignment="1">
      <alignment horizontal="right" vertical="center"/>
    </xf>
    <xf numFmtId="38" fontId="7" fillId="0" borderId="62" xfId="49" applyFont="1" applyBorder="1" applyAlignment="1">
      <alignment horizontal="right" vertical="center"/>
    </xf>
    <xf numFmtId="0" fontId="2" fillId="33" borderId="62" xfId="64" applyFill="1" applyBorder="1" applyAlignment="1">
      <alignment horizontal="center" vertical="center"/>
      <protection/>
    </xf>
    <xf numFmtId="38" fontId="7" fillId="0" borderId="57" xfId="49" applyFont="1" applyBorder="1" applyAlignment="1">
      <alignment/>
    </xf>
    <xf numFmtId="38" fontId="7" fillId="0" borderId="58" xfId="49" applyFont="1" applyBorder="1" applyAlignment="1">
      <alignment/>
    </xf>
    <xf numFmtId="38" fontId="7" fillId="0" borderId="56" xfId="49" applyFont="1" applyBorder="1" applyAlignment="1">
      <alignment/>
    </xf>
    <xf numFmtId="38" fontId="7" fillId="0" borderId="23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38" fontId="7" fillId="0" borderId="60" xfId="49" applyFont="1" applyBorder="1" applyAlignment="1">
      <alignment horizontal="right"/>
    </xf>
    <xf numFmtId="38" fontId="7" fillId="0" borderId="59" xfId="49" applyFont="1" applyBorder="1" applyAlignment="1">
      <alignment horizontal="right"/>
    </xf>
    <xf numFmtId="38" fontId="7" fillId="33" borderId="59" xfId="49" applyFont="1" applyFill="1" applyBorder="1" applyAlignment="1">
      <alignment horizontal="center" vertical="center"/>
    </xf>
    <xf numFmtId="38" fontId="7" fillId="33" borderId="62" xfId="49" applyFont="1" applyFill="1" applyBorder="1" applyAlignment="1">
      <alignment horizontal="center" vertical="center"/>
    </xf>
    <xf numFmtId="0" fontId="9" fillId="0" borderId="23" xfId="64" applyFont="1" applyBorder="1" applyAlignment="1">
      <alignment horizontal="center"/>
      <protection/>
    </xf>
    <xf numFmtId="0" fontId="9" fillId="0" borderId="24" xfId="64" applyFont="1" applyBorder="1" applyAlignment="1">
      <alignment horizontal="center"/>
      <protection/>
    </xf>
    <xf numFmtId="38" fontId="7" fillId="0" borderId="65" xfId="49" applyFont="1" applyBorder="1" applyAlignment="1">
      <alignment vertical="center"/>
    </xf>
    <xf numFmtId="189" fontId="7" fillId="0" borderId="66" xfId="49" applyNumberFormat="1" applyFont="1" applyBorder="1" applyAlignment="1">
      <alignment vertical="center"/>
    </xf>
    <xf numFmtId="0" fontId="9" fillId="0" borderId="26" xfId="64" applyFont="1" applyFill="1" applyBorder="1" applyAlignment="1">
      <alignment horizontal="right"/>
      <protection/>
    </xf>
    <xf numFmtId="38" fontId="7" fillId="0" borderId="23" xfId="49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191" fontId="7" fillId="0" borderId="26" xfId="64" applyNumberFormat="1" applyFont="1" applyBorder="1" applyAlignment="1">
      <alignment vertical="center"/>
      <protection/>
    </xf>
    <xf numFmtId="191" fontId="7" fillId="0" borderId="49" xfId="64" applyNumberFormat="1" applyFont="1" applyBorder="1" applyAlignment="1">
      <alignment vertical="center"/>
      <protection/>
    </xf>
    <xf numFmtId="0" fontId="7" fillId="33" borderId="56" xfId="64" applyFont="1" applyFill="1" applyBorder="1" applyAlignment="1">
      <alignment horizontal="center" vertical="center"/>
      <protection/>
    </xf>
    <xf numFmtId="38" fontId="7" fillId="0" borderId="57" xfId="49" applyFont="1" applyBorder="1" applyAlignment="1">
      <alignment vertical="center"/>
    </xf>
    <xf numFmtId="38" fontId="7" fillId="0" borderId="58" xfId="49" applyFont="1" applyBorder="1" applyAlignment="1">
      <alignment vertical="center"/>
    </xf>
    <xf numFmtId="191" fontId="7" fillId="0" borderId="56" xfId="64" applyNumberFormat="1" applyFont="1" applyBorder="1" applyAlignment="1">
      <alignment vertical="center"/>
      <protection/>
    </xf>
    <xf numFmtId="189" fontId="7" fillId="0" borderId="56" xfId="49" applyNumberFormat="1" applyFont="1" applyBorder="1" applyAlignment="1">
      <alignment vertical="center"/>
    </xf>
    <xf numFmtId="0" fontId="7" fillId="33" borderId="67" xfId="64" applyFont="1" applyFill="1" applyBorder="1" applyAlignment="1">
      <alignment horizontal="center" vertical="center"/>
      <protection/>
    </xf>
    <xf numFmtId="38" fontId="7" fillId="0" borderId="68" xfId="49" applyFont="1" applyBorder="1" applyAlignment="1">
      <alignment vertical="center"/>
    </xf>
    <xf numFmtId="38" fontId="7" fillId="0" borderId="69" xfId="49" applyFont="1" applyBorder="1" applyAlignment="1">
      <alignment vertical="center"/>
    </xf>
    <xf numFmtId="189" fontId="7" fillId="0" borderId="67" xfId="49" applyNumberFormat="1" applyFont="1" applyBorder="1" applyAlignment="1">
      <alignment vertical="center"/>
    </xf>
    <xf numFmtId="38" fontId="7" fillId="0" borderId="68" xfId="49" applyFont="1" applyBorder="1" applyAlignment="1">
      <alignment/>
    </xf>
    <xf numFmtId="38" fontId="7" fillId="0" borderId="69" xfId="49" applyFont="1" applyBorder="1" applyAlignment="1">
      <alignment/>
    </xf>
    <xf numFmtId="38" fontId="7" fillId="0" borderId="68" xfId="49" applyFont="1" applyBorder="1" applyAlignment="1">
      <alignment horizontal="right"/>
    </xf>
    <xf numFmtId="38" fontId="7" fillId="0" borderId="69" xfId="49" applyFont="1" applyBorder="1" applyAlignment="1">
      <alignment horizontal="right"/>
    </xf>
    <xf numFmtId="40" fontId="7" fillId="0" borderId="67" xfId="49" applyNumberFormat="1" applyFont="1" applyBorder="1" applyAlignment="1">
      <alignment vertical="center"/>
    </xf>
    <xf numFmtId="38" fontId="7" fillId="0" borderId="70" xfId="49" applyFont="1" applyBorder="1" applyAlignment="1">
      <alignment vertical="center"/>
    </xf>
    <xf numFmtId="191" fontId="7" fillId="0" borderId="71" xfId="64" applyNumberFormat="1" applyFont="1" applyBorder="1" applyAlignment="1">
      <alignment vertical="center"/>
      <protection/>
    </xf>
    <xf numFmtId="189" fontId="7" fillId="0" borderId="71" xfId="49" applyNumberFormat="1" applyFont="1" applyBorder="1" applyAlignment="1">
      <alignment vertical="center"/>
    </xf>
    <xf numFmtId="214" fontId="7" fillId="0" borderId="71" xfId="49" applyNumberFormat="1" applyFont="1" applyBorder="1" applyAlignment="1">
      <alignment horizontal="right" vertical="center"/>
    </xf>
    <xf numFmtId="38" fontId="7" fillId="0" borderId="72" xfId="49" applyFont="1" applyBorder="1" applyAlignment="1">
      <alignment vertical="center"/>
    </xf>
    <xf numFmtId="189" fontId="7" fillId="0" borderId="73" xfId="49" applyNumberFormat="1" applyFont="1" applyBorder="1" applyAlignment="1">
      <alignment vertical="center"/>
    </xf>
    <xf numFmtId="38" fontId="7" fillId="0" borderId="72" xfId="49" applyFont="1" applyBorder="1" applyAlignment="1">
      <alignment/>
    </xf>
    <xf numFmtId="38" fontId="7" fillId="0" borderId="72" xfId="49" applyFont="1" applyBorder="1" applyAlignment="1">
      <alignment horizontal="right"/>
    </xf>
    <xf numFmtId="214" fontId="7" fillId="0" borderId="73" xfId="49" applyNumberFormat="1" applyFont="1" applyBorder="1" applyAlignment="1">
      <alignment horizontal="right" vertical="center"/>
    </xf>
    <xf numFmtId="0" fontId="7" fillId="33" borderId="74" xfId="64" applyFont="1" applyFill="1" applyBorder="1">
      <alignment/>
      <protection/>
    </xf>
    <xf numFmtId="0" fontId="9" fillId="0" borderId="16" xfId="64" applyFont="1" applyFill="1" applyBorder="1" applyAlignment="1">
      <alignment horizontal="right"/>
      <protection/>
    </xf>
    <xf numFmtId="191" fontId="7" fillId="0" borderId="16" xfId="64" applyNumberFormat="1" applyFont="1" applyBorder="1" applyAlignment="1">
      <alignment horizontal="right" vertical="center"/>
      <protection/>
    </xf>
    <xf numFmtId="191" fontId="7" fillId="0" borderId="26" xfId="64" applyNumberFormat="1" applyFont="1" applyBorder="1" applyAlignment="1">
      <alignment horizontal="right" vertical="center"/>
      <protection/>
    </xf>
    <xf numFmtId="189" fontId="7" fillId="0" borderId="20" xfId="49" applyNumberFormat="1" applyFont="1" applyBorder="1" applyAlignment="1">
      <alignment horizontal="right" vertical="center"/>
    </xf>
    <xf numFmtId="189" fontId="7" fillId="0" borderId="36" xfId="49" applyNumberFormat="1" applyFont="1" applyBorder="1" applyAlignment="1">
      <alignment horizontal="right" vertical="center"/>
    </xf>
    <xf numFmtId="38" fontId="7" fillId="0" borderId="27" xfId="49" applyFont="1" applyBorder="1" applyAlignment="1">
      <alignment horizontal="right" vertical="center"/>
    </xf>
    <xf numFmtId="38" fontId="7" fillId="0" borderId="28" xfId="49" applyFont="1" applyBorder="1" applyAlignment="1">
      <alignment horizontal="right" vertical="center"/>
    </xf>
    <xf numFmtId="189" fontId="7" fillId="0" borderId="28" xfId="49" applyNumberFormat="1" applyFont="1" applyBorder="1" applyAlignment="1">
      <alignment horizontal="right" vertical="center"/>
    </xf>
    <xf numFmtId="189" fontId="7" fillId="0" borderId="29" xfId="49" applyNumberFormat="1" applyFont="1" applyBorder="1" applyAlignment="1">
      <alignment horizontal="right" vertical="center"/>
    </xf>
    <xf numFmtId="0" fontId="7" fillId="33" borderId="0" xfId="64" applyFont="1" applyFill="1" applyBorder="1">
      <alignment/>
      <protection/>
    </xf>
    <xf numFmtId="0" fontId="7" fillId="33" borderId="26" xfId="64" applyFont="1" applyFill="1" applyBorder="1">
      <alignment/>
      <protection/>
    </xf>
    <xf numFmtId="0" fontId="7" fillId="33" borderId="53" xfId="64" applyFont="1" applyFill="1" applyBorder="1">
      <alignment/>
      <protection/>
    </xf>
    <xf numFmtId="38" fontId="7" fillId="0" borderId="54" xfId="49" applyFont="1" applyBorder="1" applyAlignment="1">
      <alignment/>
    </xf>
    <xf numFmtId="38" fontId="7" fillId="0" borderId="55" xfId="49" applyFont="1" applyBorder="1" applyAlignment="1">
      <alignment/>
    </xf>
    <xf numFmtId="38" fontId="7" fillId="0" borderId="53" xfId="49" applyFont="1" applyBorder="1" applyAlignment="1">
      <alignment/>
    </xf>
    <xf numFmtId="0" fontId="7" fillId="33" borderId="49" xfId="64" applyFont="1" applyFill="1" applyBorder="1">
      <alignment/>
      <protection/>
    </xf>
    <xf numFmtId="0" fontId="7" fillId="33" borderId="56" xfId="64" applyFont="1" applyFill="1" applyBorder="1">
      <alignment/>
      <protection/>
    </xf>
    <xf numFmtId="0" fontId="7" fillId="33" borderId="67" xfId="64" applyFont="1" applyFill="1" applyBorder="1">
      <alignment/>
      <protection/>
    </xf>
    <xf numFmtId="38" fontId="7" fillId="0" borderId="67" xfId="49" applyFont="1" applyBorder="1" applyAlignment="1">
      <alignment/>
    </xf>
    <xf numFmtId="0" fontId="7" fillId="33" borderId="26" xfId="64" applyFont="1" applyFill="1" applyBorder="1" applyAlignment="1">
      <alignment/>
      <protection/>
    </xf>
    <xf numFmtId="38" fontId="7" fillId="0" borderId="26" xfId="49" applyFont="1" applyBorder="1" applyAlignment="1">
      <alignment vertical="center"/>
    </xf>
    <xf numFmtId="38" fontId="7" fillId="0" borderId="47" xfId="49" applyFont="1" applyBorder="1" applyAlignment="1">
      <alignment vertical="center"/>
    </xf>
    <xf numFmtId="38" fontId="7" fillId="0" borderId="20" xfId="49" applyFont="1" applyBorder="1" applyAlignment="1">
      <alignment vertical="center"/>
    </xf>
    <xf numFmtId="38" fontId="7" fillId="0" borderId="36" xfId="49" applyFont="1" applyBorder="1" applyAlignment="1">
      <alignment vertical="center"/>
    </xf>
    <xf numFmtId="38" fontId="7" fillId="0" borderId="27" xfId="49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38" fontId="7" fillId="0" borderId="29" xfId="49" applyFont="1" applyBorder="1" applyAlignment="1">
      <alignment vertical="center"/>
    </xf>
    <xf numFmtId="0" fontId="7" fillId="0" borderId="0" xfId="64" applyFont="1" applyAlignment="1">
      <alignment vertical="center"/>
      <protection/>
    </xf>
    <xf numFmtId="0" fontId="7" fillId="0" borderId="19" xfId="64" applyFont="1" applyBorder="1" applyAlignment="1">
      <alignment horizontal="right" vertical="center"/>
      <protection/>
    </xf>
    <xf numFmtId="38" fontId="7" fillId="0" borderId="28" xfId="49" applyFont="1" applyBorder="1" applyAlignment="1">
      <alignment/>
    </xf>
    <xf numFmtId="193" fontId="7" fillId="0" borderId="29" xfId="42" applyNumberFormat="1" applyFont="1" applyBorder="1" applyAlignment="1">
      <alignment horizontal="right"/>
    </xf>
    <xf numFmtId="0" fontId="7" fillId="33" borderId="36" xfId="64" applyFont="1" applyFill="1" applyBorder="1" applyAlignment="1">
      <alignment horizontal="center" vertical="center"/>
      <protection/>
    </xf>
    <xf numFmtId="38" fontId="7" fillId="0" borderId="10" xfId="51" applyFont="1" applyBorder="1" applyAlignment="1">
      <alignment/>
    </xf>
    <xf numFmtId="2" fontId="7" fillId="0" borderId="10" xfId="66" applyNumberFormat="1" applyFont="1" applyBorder="1">
      <alignment/>
      <protection/>
    </xf>
    <xf numFmtId="208" fontId="7" fillId="0" borderId="11" xfId="66" applyNumberFormat="1" applyFont="1" applyBorder="1">
      <alignment/>
      <protection/>
    </xf>
    <xf numFmtId="203" fontId="7" fillId="0" borderId="10" xfId="67" applyNumberFormat="1" applyFont="1" applyBorder="1" applyAlignment="1">
      <alignment horizontal="right"/>
      <protection/>
    </xf>
    <xf numFmtId="203" fontId="7" fillId="0" borderId="11" xfId="67" applyNumberFormat="1" applyFont="1" applyBorder="1" applyAlignment="1">
      <alignment horizontal="right"/>
      <protection/>
    </xf>
    <xf numFmtId="0" fontId="7" fillId="33" borderId="75" xfId="63" applyFont="1" applyFill="1" applyBorder="1">
      <alignment/>
      <protection/>
    </xf>
    <xf numFmtId="0" fontId="10" fillId="33" borderId="44" xfId="63" applyFont="1" applyFill="1" applyBorder="1" applyAlignment="1">
      <alignment horizontal="center"/>
      <protection/>
    </xf>
    <xf numFmtId="0" fontId="7" fillId="33" borderId="44" xfId="63" applyFont="1" applyFill="1" applyBorder="1" applyAlignment="1">
      <alignment horizontal="center"/>
      <protection/>
    </xf>
    <xf numFmtId="0" fontId="7" fillId="33" borderId="76" xfId="63" applyFont="1" applyFill="1" applyBorder="1" applyAlignment="1">
      <alignment horizontal="center"/>
      <protection/>
    </xf>
    <xf numFmtId="0" fontId="7" fillId="33" borderId="75" xfId="63" applyFont="1" applyFill="1" applyBorder="1" applyAlignment="1">
      <alignment vertical="center"/>
      <protection/>
    </xf>
    <xf numFmtId="0" fontId="10" fillId="33" borderId="44" xfId="63" applyFont="1" applyFill="1" applyBorder="1" applyAlignment="1">
      <alignment horizontal="center" vertical="center" wrapText="1"/>
      <protection/>
    </xf>
    <xf numFmtId="38" fontId="9" fillId="0" borderId="77" xfId="49" applyFont="1" applyBorder="1" applyAlignment="1">
      <alignment horizontal="right"/>
    </xf>
    <xf numFmtId="38" fontId="8" fillId="0" borderId="78" xfId="51" applyFont="1" applyBorder="1" applyAlignment="1">
      <alignment vertical="center"/>
    </xf>
    <xf numFmtId="38" fontId="8" fillId="0" borderId="15" xfId="51" applyFont="1" applyBorder="1" applyAlignment="1">
      <alignment vertical="center"/>
    </xf>
    <xf numFmtId="215" fontId="7" fillId="0" borderId="78" xfId="62" applyNumberFormat="1" applyFont="1" applyBorder="1">
      <alignment/>
      <protection/>
    </xf>
    <xf numFmtId="215" fontId="7" fillId="0" borderId="79" xfId="62" applyNumberFormat="1" applyFont="1" applyBorder="1">
      <alignment/>
      <protection/>
    </xf>
    <xf numFmtId="215" fontId="8" fillId="0" borderId="15" xfId="51" applyNumberFormat="1" applyFont="1" applyBorder="1" applyAlignment="1">
      <alignment vertical="center"/>
    </xf>
    <xf numFmtId="215" fontId="7" fillId="0" borderId="80" xfId="62" applyNumberFormat="1" applyFont="1" applyBorder="1">
      <alignment/>
      <protection/>
    </xf>
    <xf numFmtId="0" fontId="7" fillId="0" borderId="47" xfId="64" applyFont="1" applyBorder="1" applyAlignment="1">
      <alignment horizontal="right" vertical="center"/>
      <protection/>
    </xf>
    <xf numFmtId="0" fontId="7" fillId="0" borderId="20" xfId="64" applyFont="1" applyBorder="1" applyAlignment="1">
      <alignment horizontal="right" vertical="center"/>
      <protection/>
    </xf>
    <xf numFmtId="0" fontId="7" fillId="0" borderId="36" xfId="64" applyFont="1" applyBorder="1" applyAlignment="1">
      <alignment horizontal="right" vertical="center"/>
      <protection/>
    </xf>
    <xf numFmtId="0" fontId="7" fillId="33" borderId="81" xfId="64" applyFont="1" applyFill="1" applyBorder="1" applyAlignment="1">
      <alignment horizontal="center" vertical="center"/>
      <protection/>
    </xf>
    <xf numFmtId="0" fontId="7" fillId="0" borderId="43" xfId="64" applyFont="1" applyBorder="1" applyAlignment="1">
      <alignment vertical="center"/>
      <protection/>
    </xf>
    <xf numFmtId="0" fontId="7" fillId="0" borderId="14" xfId="64" applyFont="1" applyBorder="1" applyAlignment="1">
      <alignment vertical="center"/>
      <protection/>
    </xf>
    <xf numFmtId="0" fontId="7" fillId="0" borderId="81" xfId="64" applyFont="1" applyBorder="1" applyAlignment="1">
      <alignment vertical="center"/>
      <protection/>
    </xf>
    <xf numFmtId="0" fontId="7" fillId="0" borderId="0" xfId="65" applyFont="1">
      <alignment/>
      <protection/>
    </xf>
    <xf numFmtId="38" fontId="7" fillId="0" borderId="0" xfId="65" applyNumberFormat="1" applyFont="1">
      <alignment/>
      <protection/>
    </xf>
    <xf numFmtId="0" fontId="7" fillId="34" borderId="0" xfId="65" applyFont="1" applyFill="1" applyBorder="1" applyAlignment="1">
      <alignment horizontal="center"/>
      <protection/>
    </xf>
    <xf numFmtId="0" fontId="7" fillId="0" borderId="0" xfId="65" applyFont="1" applyBorder="1">
      <alignment/>
      <protection/>
    </xf>
    <xf numFmtId="0" fontId="7" fillId="0" borderId="0" xfId="65" applyFont="1" applyFill="1" applyBorder="1" applyAlignment="1">
      <alignment horizontal="center"/>
      <protection/>
    </xf>
    <xf numFmtId="0" fontId="10" fillId="0" borderId="0" xfId="65" applyFont="1" applyBorder="1" applyAlignment="1">
      <alignment horizontal="right"/>
      <protection/>
    </xf>
    <xf numFmtId="0" fontId="10" fillId="0" borderId="0" xfId="65" applyFont="1">
      <alignment/>
      <protection/>
    </xf>
    <xf numFmtId="0" fontId="7" fillId="0" borderId="0" xfId="65" applyFont="1" applyBorder="1" applyAlignment="1">
      <alignment horizontal="right"/>
      <protection/>
    </xf>
    <xf numFmtId="0" fontId="7" fillId="33" borderId="37" xfId="65" applyFont="1" applyFill="1" applyBorder="1" applyAlignment="1" quotePrefix="1">
      <alignment horizontal="center" vertical="center"/>
      <protection/>
    </xf>
    <xf numFmtId="0" fontId="7" fillId="0" borderId="28" xfId="65" applyFont="1" applyBorder="1">
      <alignment/>
      <protection/>
    </xf>
    <xf numFmtId="0" fontId="7" fillId="33" borderId="10" xfId="65" applyFont="1" applyFill="1" applyBorder="1" applyAlignment="1" quotePrefix="1">
      <alignment horizontal="center" vertical="center"/>
      <protection/>
    </xf>
    <xf numFmtId="0" fontId="7" fillId="0" borderId="16" xfId="65" applyFont="1" applyBorder="1">
      <alignment/>
      <protection/>
    </xf>
    <xf numFmtId="0" fontId="7" fillId="0" borderId="25" xfId="65" applyFont="1" applyBorder="1">
      <alignment/>
      <protection/>
    </xf>
    <xf numFmtId="0" fontId="9" fillId="0" borderId="22" xfId="65" applyFont="1" applyBorder="1" applyAlignment="1">
      <alignment horizontal="right"/>
      <protection/>
    </xf>
    <xf numFmtId="0" fontId="9" fillId="0" borderId="24" xfId="65" applyFont="1" applyBorder="1" applyAlignment="1">
      <alignment horizontal="right"/>
      <protection/>
    </xf>
    <xf numFmtId="0" fontId="7" fillId="33" borderId="35" xfId="65" applyFont="1" applyFill="1" applyBorder="1" applyAlignment="1">
      <alignment horizontal="center"/>
      <protection/>
    </xf>
    <xf numFmtId="0" fontId="7" fillId="33" borderId="20" xfId="65" applyFont="1" applyFill="1" applyBorder="1" applyAlignment="1">
      <alignment horizontal="center" vertical="top"/>
      <protection/>
    </xf>
    <xf numFmtId="0" fontId="7" fillId="33" borderId="22" xfId="65" applyFont="1" applyFill="1" applyBorder="1" applyAlignment="1">
      <alignment horizontal="center"/>
      <protection/>
    </xf>
    <xf numFmtId="0" fontId="7" fillId="0" borderId="13" xfId="65" applyFont="1" applyBorder="1">
      <alignment/>
      <protection/>
    </xf>
    <xf numFmtId="0" fontId="8" fillId="0" borderId="0" xfId="65" applyFont="1">
      <alignment/>
      <protection/>
    </xf>
    <xf numFmtId="0" fontId="7" fillId="33" borderId="82" xfId="66" applyFont="1" applyFill="1" applyBorder="1" applyAlignment="1">
      <alignment horizontal="center" vertical="center"/>
      <protection/>
    </xf>
    <xf numFmtId="0" fontId="7" fillId="33" borderId="75" xfId="62" applyFont="1" applyFill="1" applyBorder="1">
      <alignment/>
      <protection/>
    </xf>
    <xf numFmtId="0" fontId="10" fillId="33" borderId="76" xfId="62" applyFont="1" applyFill="1" applyBorder="1" applyAlignment="1">
      <alignment horizontal="center" shrinkToFit="1"/>
      <protection/>
    </xf>
    <xf numFmtId="0" fontId="10" fillId="33" borderId="76" xfId="62" applyFont="1" applyFill="1" applyBorder="1" applyAlignment="1">
      <alignment horizontal="center"/>
      <protection/>
    </xf>
    <xf numFmtId="0" fontId="7" fillId="33" borderId="76" xfId="62" applyFont="1" applyFill="1" applyBorder="1" applyAlignment="1">
      <alignment horizontal="center"/>
      <protection/>
    </xf>
    <xf numFmtId="0" fontId="10" fillId="33" borderId="76" xfId="63" applyFont="1" applyFill="1" applyBorder="1" applyAlignment="1">
      <alignment horizontal="center"/>
      <protection/>
    </xf>
    <xf numFmtId="0" fontId="7" fillId="33" borderId="76" xfId="63" applyNumberFormat="1" applyFont="1" applyFill="1" applyBorder="1" applyAlignment="1">
      <alignment horizontal="center"/>
      <protection/>
    </xf>
    <xf numFmtId="0" fontId="7" fillId="33" borderId="60" xfId="64" applyFont="1" applyFill="1" applyBorder="1" applyAlignment="1">
      <alignment horizontal="center" vertical="center"/>
      <protection/>
    </xf>
    <xf numFmtId="0" fontId="10" fillId="33" borderId="42" xfId="64" applyFont="1" applyFill="1" applyBorder="1" applyAlignment="1">
      <alignment horizontal="center" vertical="center"/>
      <protection/>
    </xf>
    <xf numFmtId="0" fontId="7" fillId="33" borderId="82" xfId="65" applyFont="1" applyFill="1" applyBorder="1" applyAlignment="1" quotePrefix="1">
      <alignment horizontal="center" vertical="center"/>
      <protection/>
    </xf>
    <xf numFmtId="194" fontId="7" fillId="0" borderId="49" xfId="64" applyNumberFormat="1" applyFont="1" applyBorder="1" applyAlignment="1">
      <alignment horizontal="right"/>
      <protection/>
    </xf>
    <xf numFmtId="194" fontId="7" fillId="0" borderId="26" xfId="49" applyNumberFormat="1" applyFont="1" applyBorder="1" applyAlignment="1" quotePrefix="1">
      <alignment horizontal="right"/>
    </xf>
    <xf numFmtId="0" fontId="9" fillId="0" borderId="83" xfId="64" applyFont="1" applyBorder="1" applyAlignment="1">
      <alignment horizontal="right"/>
      <protection/>
    </xf>
    <xf numFmtId="0" fontId="7" fillId="0" borderId="35" xfId="64" applyFont="1" applyBorder="1">
      <alignment/>
      <protection/>
    </xf>
    <xf numFmtId="38" fontId="7" fillId="0" borderId="46" xfId="49" applyFont="1" applyBorder="1" applyAlignment="1">
      <alignment/>
    </xf>
    <xf numFmtId="3" fontId="7" fillId="0" borderId="84" xfId="64" applyNumberFormat="1" applyFont="1" applyBorder="1">
      <alignment/>
      <protection/>
    </xf>
    <xf numFmtId="3" fontId="7" fillId="0" borderId="46" xfId="64" applyNumberFormat="1" applyFont="1" applyBorder="1">
      <alignment/>
      <protection/>
    </xf>
    <xf numFmtId="0" fontId="9" fillId="0" borderId="77" xfId="64" applyFont="1" applyBorder="1" applyAlignment="1">
      <alignment horizontal="right"/>
      <protection/>
    </xf>
    <xf numFmtId="38" fontId="7" fillId="0" borderId="78" xfId="49" applyFont="1" applyBorder="1" applyAlignment="1">
      <alignment/>
    </xf>
    <xf numFmtId="0" fontId="7" fillId="0" borderId="85" xfId="64" applyFont="1" applyBorder="1">
      <alignment/>
      <protection/>
    </xf>
    <xf numFmtId="0" fontId="7" fillId="0" borderId="78" xfId="64" applyFont="1" applyBorder="1">
      <alignment/>
      <protection/>
    </xf>
    <xf numFmtId="0" fontId="7" fillId="33" borderId="22" xfId="64" applyFont="1" applyFill="1" applyBorder="1">
      <alignment/>
      <protection/>
    </xf>
    <xf numFmtId="0" fontId="7" fillId="33" borderId="22" xfId="64" applyFont="1" applyFill="1" applyBorder="1" applyAlignment="1" quotePrefix="1">
      <alignment horizontal="center"/>
      <protection/>
    </xf>
    <xf numFmtId="0" fontId="7" fillId="33" borderId="61" xfId="64" applyFont="1" applyFill="1" applyBorder="1" applyAlignment="1">
      <alignment horizontal="center" vertical="center" shrinkToFit="1"/>
      <protection/>
    </xf>
    <xf numFmtId="0" fontId="7" fillId="33" borderId="63" xfId="64" applyFont="1" applyFill="1" applyBorder="1" applyAlignment="1">
      <alignment horizontal="center"/>
      <protection/>
    </xf>
    <xf numFmtId="0" fontId="7" fillId="33" borderId="64" xfId="64" applyFont="1" applyFill="1" applyBorder="1" applyAlignment="1">
      <alignment horizontal="center"/>
      <protection/>
    </xf>
    <xf numFmtId="0" fontId="7" fillId="33" borderId="62" xfId="64" applyFont="1" applyFill="1" applyBorder="1" applyAlignment="1">
      <alignment horizontal="center"/>
      <protection/>
    </xf>
    <xf numFmtId="0" fontId="7" fillId="33" borderId="86" xfId="64" applyFont="1" applyFill="1" applyBorder="1" applyAlignment="1">
      <alignment horizontal="center"/>
      <protection/>
    </xf>
    <xf numFmtId="0" fontId="7" fillId="33" borderId="87" xfId="64" applyFont="1" applyFill="1" applyBorder="1" applyAlignment="1">
      <alignment horizontal="center"/>
      <protection/>
    </xf>
    <xf numFmtId="0" fontId="7" fillId="33" borderId="63" xfId="62" applyFont="1" applyFill="1" applyBorder="1" applyAlignment="1">
      <alignment horizontal="center"/>
      <protection/>
    </xf>
    <xf numFmtId="0" fontId="7" fillId="33" borderId="64" xfId="62" applyFont="1" applyFill="1" applyBorder="1" applyAlignment="1">
      <alignment horizontal="center"/>
      <protection/>
    </xf>
    <xf numFmtId="38" fontId="7" fillId="33" borderId="64" xfId="49" applyFont="1" applyFill="1" applyBorder="1" applyAlignment="1">
      <alignment horizontal="center"/>
    </xf>
    <xf numFmtId="38" fontId="7" fillId="33" borderId="88" xfId="49" applyFont="1" applyFill="1" applyBorder="1" applyAlignment="1">
      <alignment horizontal="center"/>
    </xf>
    <xf numFmtId="38" fontId="7" fillId="33" borderId="62" xfId="49" applyFont="1" applyFill="1" applyBorder="1" applyAlignment="1">
      <alignment horizontal="center"/>
    </xf>
    <xf numFmtId="0" fontId="7" fillId="33" borderId="64" xfId="64" applyFont="1" applyFill="1" applyBorder="1" applyAlignment="1" quotePrefix="1">
      <alignment horizontal="center"/>
      <protection/>
    </xf>
    <xf numFmtId="0" fontId="7" fillId="33" borderId="22" xfId="64" applyFont="1" applyFill="1" applyBorder="1" applyAlignment="1">
      <alignment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32" xfId="67" applyFont="1" applyFill="1" applyBorder="1" applyAlignment="1">
      <alignment horizontal="center" vertical="center"/>
      <protection/>
    </xf>
    <xf numFmtId="0" fontId="7" fillId="33" borderId="33" xfId="66" applyFont="1" applyFill="1" applyBorder="1" applyAlignment="1">
      <alignment horizontal="center" vertical="center"/>
      <protection/>
    </xf>
    <xf numFmtId="0" fontId="7" fillId="33" borderId="34" xfId="66" applyFont="1" applyFill="1" applyBorder="1" applyAlignment="1">
      <alignment horizontal="center" vertical="center"/>
      <protection/>
    </xf>
    <xf numFmtId="38" fontId="8" fillId="0" borderId="89" xfId="49" applyFont="1" applyBorder="1" applyAlignment="1">
      <alignment vertical="center"/>
    </xf>
    <xf numFmtId="215" fontId="8" fillId="0" borderId="18" xfId="51" applyNumberFormat="1" applyFont="1" applyBorder="1" applyAlignment="1">
      <alignment vertical="center"/>
    </xf>
    <xf numFmtId="215" fontId="8" fillId="0" borderId="21" xfId="51" applyNumberFormat="1" applyFont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19" xfId="62" applyFont="1" applyBorder="1">
      <alignment/>
      <protection/>
    </xf>
    <xf numFmtId="0" fontId="7" fillId="0" borderId="19" xfId="62" applyFont="1" applyBorder="1" applyAlignment="1">
      <alignment horizontal="right"/>
      <protection/>
    </xf>
    <xf numFmtId="38" fontId="7" fillId="0" borderId="11" xfId="5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60" xfId="0" applyFont="1" applyBorder="1" applyAlignment="1">
      <alignment/>
    </xf>
    <xf numFmtId="0" fontId="9" fillId="0" borderId="35" xfId="66" applyFont="1" applyBorder="1" applyAlignment="1">
      <alignment horizontal="right" vertical="center"/>
      <protection/>
    </xf>
    <xf numFmtId="0" fontId="9" fillId="0" borderId="11" xfId="66" applyFont="1" applyBorder="1" applyAlignment="1">
      <alignment horizontal="right"/>
      <protection/>
    </xf>
    <xf numFmtId="38" fontId="7" fillId="0" borderId="16" xfId="66" applyNumberFormat="1" applyFont="1" applyBorder="1">
      <alignment/>
      <protection/>
    </xf>
    <xf numFmtId="38" fontId="7" fillId="0" borderId="16" xfId="51" applyFont="1" applyBorder="1" applyAlignment="1">
      <alignment/>
    </xf>
    <xf numFmtId="38" fontId="7" fillId="0" borderId="16" xfId="51" applyFont="1" applyBorder="1" applyAlignment="1">
      <alignment horizontal="right"/>
    </xf>
    <xf numFmtId="0" fontId="7" fillId="0" borderId="16" xfId="66" applyNumberFormat="1" applyFont="1" applyBorder="1" applyAlignment="1" quotePrefix="1">
      <alignment horizontal="right"/>
      <protection/>
    </xf>
    <xf numFmtId="203" fontId="7" fillId="0" borderId="16" xfId="66" applyNumberFormat="1" applyFont="1" applyBorder="1" applyAlignment="1">
      <alignment horizontal="right"/>
      <protection/>
    </xf>
    <xf numFmtId="208" fontId="7" fillId="0" borderId="16" xfId="66" applyNumberFormat="1" applyFont="1" applyBorder="1" applyAlignment="1" quotePrefix="1">
      <alignment horizontal="right"/>
      <protection/>
    </xf>
    <xf numFmtId="38" fontId="7" fillId="0" borderId="44" xfId="51" applyFont="1" applyBorder="1" applyAlignment="1">
      <alignment/>
    </xf>
    <xf numFmtId="38" fontId="7" fillId="0" borderId="28" xfId="66" applyNumberFormat="1" applyFont="1" applyBorder="1">
      <alignment/>
      <protection/>
    </xf>
    <xf numFmtId="38" fontId="7" fillId="0" borderId="28" xfId="51" applyFont="1" applyBorder="1" applyAlignment="1">
      <alignment/>
    </xf>
    <xf numFmtId="38" fontId="7" fillId="0" borderId="28" xfId="51" applyFont="1" applyBorder="1" applyAlignment="1">
      <alignment horizontal="right"/>
    </xf>
    <xf numFmtId="0" fontId="7" fillId="0" borderId="28" xfId="66" applyNumberFormat="1" applyFont="1" applyBorder="1" applyAlignment="1" quotePrefix="1">
      <alignment horizontal="right"/>
      <protection/>
    </xf>
    <xf numFmtId="38" fontId="7" fillId="0" borderId="76" xfId="51" applyFont="1" applyBorder="1" applyAlignment="1">
      <alignment/>
    </xf>
    <xf numFmtId="38" fontId="7" fillId="0" borderId="75" xfId="51" applyFont="1" applyBorder="1" applyAlignment="1">
      <alignment/>
    </xf>
    <xf numFmtId="38" fontId="7" fillId="0" borderId="28" xfId="66" applyNumberFormat="1" applyFont="1" applyBorder="1" applyAlignment="1" quotePrefix="1">
      <alignment horizontal="right"/>
      <protection/>
    </xf>
    <xf numFmtId="2" fontId="7" fillId="0" borderId="75" xfId="66" applyNumberFormat="1" applyFont="1" applyBorder="1">
      <alignment/>
      <protection/>
    </xf>
    <xf numFmtId="203" fontId="7" fillId="0" borderId="28" xfId="66" applyNumberFormat="1" applyFont="1" applyBorder="1" applyAlignment="1">
      <alignment horizontal="right"/>
      <protection/>
    </xf>
    <xf numFmtId="208" fontId="7" fillId="0" borderId="28" xfId="66" applyNumberFormat="1" applyFont="1" applyBorder="1" applyAlignment="1" quotePrefix="1">
      <alignment horizontal="right"/>
      <protection/>
    </xf>
    <xf numFmtId="208" fontId="7" fillId="0" borderId="76" xfId="66" applyNumberFormat="1" applyFont="1" applyBorder="1">
      <alignment/>
      <protection/>
    </xf>
    <xf numFmtId="38" fontId="7" fillId="33" borderId="64" xfId="49" applyFont="1" applyFill="1" applyBorder="1" applyAlignment="1">
      <alignment horizontal="center" vertical="center"/>
    </xf>
    <xf numFmtId="2" fontId="7" fillId="33" borderId="64" xfId="66" applyNumberFormat="1" applyFont="1" applyFill="1" applyBorder="1" applyAlignment="1">
      <alignment horizontal="center" vertical="center"/>
      <protection/>
    </xf>
    <xf numFmtId="203" fontId="7" fillId="33" borderId="64" xfId="66" applyNumberFormat="1" applyFont="1" applyFill="1" applyBorder="1" applyAlignment="1">
      <alignment horizontal="center" vertical="center"/>
      <protection/>
    </xf>
    <xf numFmtId="203" fontId="7" fillId="33" borderId="90" xfId="66" applyNumberFormat="1" applyFont="1" applyFill="1" applyBorder="1" applyAlignment="1">
      <alignment horizontal="center" vertical="center"/>
      <protection/>
    </xf>
    <xf numFmtId="203" fontId="7" fillId="0" borderId="16" xfId="67" applyNumberFormat="1" applyFont="1" applyBorder="1" applyAlignment="1">
      <alignment horizontal="right"/>
      <protection/>
    </xf>
    <xf numFmtId="203" fontId="7" fillId="0" borderId="75" xfId="67" applyNumberFormat="1" applyFont="1" applyBorder="1" applyAlignment="1">
      <alignment horizontal="right"/>
      <protection/>
    </xf>
    <xf numFmtId="203" fontId="7" fillId="0" borderId="28" xfId="67" applyNumberFormat="1" applyFont="1" applyBorder="1" applyAlignment="1">
      <alignment horizontal="right"/>
      <protection/>
    </xf>
    <xf numFmtId="203" fontId="7" fillId="0" borderId="28" xfId="51" applyNumberFormat="1" applyFont="1" applyBorder="1" applyAlignment="1">
      <alignment horizontal="right"/>
    </xf>
    <xf numFmtId="203" fontId="7" fillId="0" borderId="76" xfId="67" applyNumberFormat="1" applyFont="1" applyBorder="1" applyAlignment="1">
      <alignment horizontal="right"/>
      <protection/>
    </xf>
    <xf numFmtId="0" fontId="7" fillId="0" borderId="4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203" fontId="7" fillId="0" borderId="28" xfId="0" applyNumberFormat="1" applyFont="1" applyBorder="1" applyAlignment="1">
      <alignment horizontal="right"/>
    </xf>
    <xf numFmtId="0" fontId="7" fillId="0" borderId="76" xfId="0" applyFont="1" applyBorder="1" applyAlignment="1">
      <alignment vertical="center"/>
    </xf>
    <xf numFmtId="0" fontId="7" fillId="33" borderId="43" xfId="64" applyFont="1" applyFill="1" applyBorder="1" applyAlignment="1">
      <alignment horizontal="center" vertical="center"/>
      <protection/>
    </xf>
    <xf numFmtId="0" fontId="39" fillId="0" borderId="0" xfId="66" applyFont="1">
      <alignment/>
      <protection/>
    </xf>
    <xf numFmtId="0" fontId="13" fillId="0" borderId="0" xfId="66" applyFont="1">
      <alignment/>
      <protection/>
    </xf>
    <xf numFmtId="0" fontId="39" fillId="0" borderId="0" xfId="66" applyFont="1" applyBorder="1">
      <alignment/>
      <protection/>
    </xf>
    <xf numFmtId="0" fontId="13" fillId="0" borderId="0" xfId="66" applyFont="1" applyAlignment="1" quotePrefix="1">
      <alignment horizontal="left"/>
      <protection/>
    </xf>
    <xf numFmtId="0" fontId="39" fillId="0" borderId="0" xfId="67" applyFont="1">
      <alignment/>
      <protection/>
    </xf>
    <xf numFmtId="0" fontId="13" fillId="0" borderId="0" xfId="67" applyFont="1">
      <alignment/>
      <protection/>
    </xf>
    <xf numFmtId="0" fontId="13" fillId="0" borderId="0" xfId="63" applyFont="1" applyBorder="1" applyAlignment="1">
      <alignment horizontal="left"/>
      <protection/>
    </xf>
    <xf numFmtId="0" fontId="39" fillId="0" borderId="0" xfId="63" applyFont="1">
      <alignment/>
      <protection/>
    </xf>
    <xf numFmtId="0" fontId="39" fillId="0" borderId="0" xfId="62" applyFont="1" applyAlignment="1">
      <alignment horizontal="right"/>
      <protection/>
    </xf>
    <xf numFmtId="0" fontId="39" fillId="0" borderId="0" xfId="62" applyFont="1">
      <alignment/>
      <protection/>
    </xf>
    <xf numFmtId="0" fontId="13" fillId="0" borderId="0" xfId="64" applyFont="1" applyAlignment="1" quotePrefix="1">
      <alignment horizontal="left"/>
      <protection/>
    </xf>
    <xf numFmtId="0" fontId="40" fillId="0" borderId="0" xfId="64" applyFont="1">
      <alignment/>
      <protection/>
    </xf>
    <xf numFmtId="0" fontId="41" fillId="0" borderId="0" xfId="64" applyFont="1">
      <alignment/>
      <protection/>
    </xf>
    <xf numFmtId="0" fontId="42" fillId="0" borderId="0" xfId="64" applyFont="1">
      <alignment/>
      <protection/>
    </xf>
    <xf numFmtId="0" fontId="13" fillId="0" borderId="0" xfId="64" applyFont="1">
      <alignment/>
      <protection/>
    </xf>
    <xf numFmtId="0" fontId="39" fillId="0" borderId="0" xfId="64" applyFont="1">
      <alignment/>
      <protection/>
    </xf>
    <xf numFmtId="0" fontId="13" fillId="0" borderId="0" xfId="64" applyFont="1" applyBorder="1" applyAlignment="1" quotePrefix="1">
      <alignment horizontal="left"/>
      <protection/>
    </xf>
    <xf numFmtId="0" fontId="39" fillId="0" borderId="0" xfId="64" applyFont="1" applyFill="1" applyBorder="1">
      <alignment/>
      <protection/>
    </xf>
    <xf numFmtId="3" fontId="39" fillId="0" borderId="0" xfId="64" applyNumberFormat="1" applyFont="1" applyBorder="1" applyAlignment="1">
      <alignment horizontal="center"/>
      <protection/>
    </xf>
    <xf numFmtId="0" fontId="39" fillId="0" borderId="0" xfId="64" applyFont="1" applyBorder="1" applyAlignment="1">
      <alignment horizontal="center"/>
      <protection/>
    </xf>
    <xf numFmtId="3" fontId="39" fillId="0" borderId="0" xfId="64" applyNumberFormat="1" applyFont="1" applyBorder="1">
      <alignment/>
      <protection/>
    </xf>
    <xf numFmtId="0" fontId="13" fillId="0" borderId="0" xfId="64" applyFont="1" applyBorder="1">
      <alignment/>
      <protection/>
    </xf>
    <xf numFmtId="0" fontId="39" fillId="0" borderId="0" xfId="64" applyFont="1" applyBorder="1">
      <alignment/>
      <protection/>
    </xf>
    <xf numFmtId="0" fontId="39" fillId="0" borderId="0" xfId="64" applyFont="1" applyBorder="1" applyAlignment="1">
      <alignment/>
      <protection/>
    </xf>
    <xf numFmtId="0" fontId="13" fillId="0" borderId="0" xfId="64" applyFont="1" applyAlignment="1">
      <alignment horizontal="left"/>
      <protection/>
    </xf>
    <xf numFmtId="0" fontId="39" fillId="0" borderId="0" xfId="65" applyFont="1">
      <alignment/>
      <protection/>
    </xf>
    <xf numFmtId="0" fontId="13" fillId="0" borderId="0" xfId="65" applyFont="1">
      <alignment/>
      <protection/>
    </xf>
    <xf numFmtId="203" fontId="7" fillId="0" borderId="20" xfId="0" applyNumberFormat="1" applyFont="1" applyFill="1" applyBorder="1" applyAlignment="1">
      <alignment horizontal="right"/>
    </xf>
    <xf numFmtId="38" fontId="2" fillId="0" borderId="0" xfId="64" applyNumberFormat="1" applyBorder="1">
      <alignment/>
      <protection/>
    </xf>
    <xf numFmtId="38" fontId="7" fillId="0" borderId="47" xfId="49" applyFont="1" applyFill="1" applyBorder="1" applyAlignment="1">
      <alignment/>
    </xf>
    <xf numFmtId="38" fontId="7" fillId="0" borderId="20" xfId="49" applyFont="1" applyFill="1" applyBorder="1" applyAlignment="1">
      <alignment/>
    </xf>
    <xf numFmtId="193" fontId="7" fillId="0" borderId="36" xfId="42" applyNumberFormat="1" applyFont="1" applyFill="1" applyBorder="1" applyAlignment="1">
      <alignment horizontal="right"/>
    </xf>
    <xf numFmtId="38" fontId="7" fillId="0" borderId="37" xfId="51" applyFont="1" applyFill="1" applyBorder="1" applyAlignment="1">
      <alignment/>
    </xf>
    <xf numFmtId="38" fontId="7" fillId="0" borderId="20" xfId="66" applyNumberFormat="1" applyFont="1" applyFill="1" applyBorder="1">
      <alignment/>
      <protection/>
    </xf>
    <xf numFmtId="38" fontId="7" fillId="0" borderId="20" xfId="51" applyFont="1" applyFill="1" applyBorder="1" applyAlignment="1">
      <alignment/>
    </xf>
    <xf numFmtId="38" fontId="7" fillId="0" borderId="20" xfId="51" applyFont="1" applyFill="1" applyBorder="1" applyAlignment="1">
      <alignment horizontal="right"/>
    </xf>
    <xf numFmtId="38" fontId="7" fillId="0" borderId="20" xfId="66" applyNumberFormat="1" applyFont="1" applyFill="1" applyBorder="1" applyAlignment="1" quotePrefix="1">
      <alignment horizontal="right"/>
      <protection/>
    </xf>
    <xf numFmtId="38" fontId="7" fillId="0" borderId="39" xfId="51" applyFont="1" applyFill="1" applyBorder="1" applyAlignment="1">
      <alignment/>
    </xf>
    <xf numFmtId="2" fontId="7" fillId="0" borderId="37" xfId="66" applyNumberFormat="1" applyFont="1" applyFill="1" applyBorder="1">
      <alignment/>
      <protection/>
    </xf>
    <xf numFmtId="203" fontId="7" fillId="0" borderId="20" xfId="66" applyNumberFormat="1" applyFont="1" applyFill="1" applyBorder="1" applyAlignment="1">
      <alignment horizontal="right"/>
      <protection/>
    </xf>
    <xf numFmtId="208" fontId="7" fillId="0" borderId="20" xfId="66" applyNumberFormat="1" applyFont="1" applyFill="1" applyBorder="1" applyAlignment="1" quotePrefix="1">
      <alignment horizontal="right"/>
      <protection/>
    </xf>
    <xf numFmtId="208" fontId="7" fillId="0" borderId="39" xfId="66" applyNumberFormat="1" applyFont="1" applyFill="1" applyBorder="1">
      <alignment/>
      <protection/>
    </xf>
    <xf numFmtId="0" fontId="7" fillId="0" borderId="37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38" fontId="8" fillId="0" borderId="26" xfId="51" applyFont="1" applyFill="1" applyBorder="1" applyAlignment="1">
      <alignment vertical="center"/>
    </xf>
    <xf numFmtId="38" fontId="8" fillId="0" borderId="81" xfId="51" applyFont="1" applyFill="1" applyBorder="1" applyAlignment="1">
      <alignment horizontal="right" vertical="center"/>
    </xf>
    <xf numFmtId="0" fontId="7" fillId="0" borderId="26" xfId="63" applyFont="1" applyFill="1" applyBorder="1">
      <alignment/>
      <protection/>
    </xf>
    <xf numFmtId="0" fontId="7" fillId="0" borderId="29" xfId="63" applyFont="1" applyFill="1" applyBorder="1">
      <alignment/>
      <protection/>
    </xf>
    <xf numFmtId="0" fontId="7" fillId="0" borderId="49" xfId="63" applyFont="1" applyFill="1" applyBorder="1">
      <alignment/>
      <protection/>
    </xf>
    <xf numFmtId="0" fontId="7" fillId="0" borderId="0" xfId="63" applyFont="1" applyFill="1" applyBorder="1" applyAlignment="1">
      <alignment horizontal="right"/>
      <protection/>
    </xf>
    <xf numFmtId="38" fontId="8" fillId="0" borderId="52" xfId="51" applyFont="1" applyFill="1" applyBorder="1" applyAlignment="1">
      <alignment horizontal="right" vertical="center"/>
    </xf>
    <xf numFmtId="0" fontId="7" fillId="0" borderId="36" xfId="63" applyFont="1" applyFill="1" applyBorder="1">
      <alignment/>
      <protection/>
    </xf>
    <xf numFmtId="215" fontId="8" fillId="0" borderId="18" xfId="51" applyNumberFormat="1" applyFont="1" applyFill="1" applyBorder="1" applyAlignment="1">
      <alignment vertical="center"/>
    </xf>
    <xf numFmtId="215" fontId="8" fillId="0" borderId="52" xfId="51" applyNumberFormat="1" applyFont="1" applyFill="1" applyBorder="1" applyAlignment="1">
      <alignment vertical="center"/>
    </xf>
    <xf numFmtId="215" fontId="7" fillId="0" borderId="16" xfId="51" applyNumberFormat="1" applyFont="1" applyFill="1" applyBorder="1" applyAlignment="1">
      <alignment/>
    </xf>
    <xf numFmtId="215" fontId="7" fillId="0" borderId="16" xfId="62" applyNumberFormat="1" applyFont="1" applyFill="1" applyBorder="1">
      <alignment/>
      <protection/>
    </xf>
    <xf numFmtId="215" fontId="7" fillId="0" borderId="26" xfId="62" applyNumberFormat="1" applyFont="1" applyFill="1" applyBorder="1">
      <alignment/>
      <protection/>
    </xf>
    <xf numFmtId="215" fontId="7" fillId="0" borderId="28" xfId="51" applyNumberFormat="1" applyFont="1" applyFill="1" applyBorder="1" applyAlignment="1">
      <alignment/>
    </xf>
    <xf numFmtId="215" fontId="7" fillId="0" borderId="28" xfId="62" applyNumberFormat="1" applyFont="1" applyFill="1" applyBorder="1">
      <alignment/>
      <protection/>
    </xf>
    <xf numFmtId="215" fontId="7" fillId="0" borderId="29" xfId="62" applyNumberFormat="1" applyFont="1" applyFill="1" applyBorder="1">
      <alignment/>
      <protection/>
    </xf>
    <xf numFmtId="215" fontId="8" fillId="0" borderId="14" xfId="51" applyNumberFormat="1" applyFont="1" applyFill="1" applyBorder="1" applyAlignment="1">
      <alignment vertical="center"/>
    </xf>
    <xf numFmtId="215" fontId="8" fillId="0" borderId="81" xfId="51" applyNumberFormat="1" applyFont="1" applyFill="1" applyBorder="1" applyAlignment="1">
      <alignment vertical="center"/>
    </xf>
    <xf numFmtId="215" fontId="7" fillId="0" borderId="58" xfId="51" applyNumberFormat="1" applyFont="1" applyFill="1" applyBorder="1" applyAlignment="1">
      <alignment vertical="center"/>
    </xf>
    <xf numFmtId="215" fontId="7" fillId="0" borderId="58" xfId="62" applyNumberFormat="1" applyFont="1" applyFill="1" applyBorder="1" applyAlignment="1">
      <alignment vertical="center"/>
      <protection/>
    </xf>
    <xf numFmtId="215" fontId="7" fillId="0" borderId="56" xfId="62" applyNumberFormat="1" applyFont="1" applyFill="1" applyBorder="1" applyAlignment="1">
      <alignment vertical="center"/>
      <protection/>
    </xf>
    <xf numFmtId="215" fontId="7" fillId="0" borderId="18" xfId="51" applyNumberFormat="1" applyFont="1" applyFill="1" applyBorder="1" applyAlignment="1">
      <alignment vertical="center"/>
    </xf>
    <xf numFmtId="215" fontId="7" fillId="0" borderId="18" xfId="62" applyNumberFormat="1" applyFont="1" applyFill="1" applyBorder="1" applyAlignment="1">
      <alignment vertical="center"/>
      <protection/>
    </xf>
    <xf numFmtId="215" fontId="7" fillId="0" borderId="52" xfId="62" applyNumberFormat="1" applyFont="1" applyFill="1" applyBorder="1" applyAlignment="1">
      <alignment vertical="center"/>
      <protection/>
    </xf>
    <xf numFmtId="215" fontId="7" fillId="0" borderId="20" xfId="51" applyNumberFormat="1" applyFont="1" applyFill="1" applyBorder="1" applyAlignment="1">
      <alignment/>
    </xf>
    <xf numFmtId="215" fontId="7" fillId="0" borderId="20" xfId="62" applyNumberFormat="1" applyFont="1" applyFill="1" applyBorder="1">
      <alignment/>
      <protection/>
    </xf>
    <xf numFmtId="215" fontId="7" fillId="0" borderId="36" xfId="62" applyNumberFormat="1" applyFont="1" applyFill="1" applyBorder="1">
      <alignment/>
      <protection/>
    </xf>
    <xf numFmtId="215" fontId="7" fillId="0" borderId="58" xfId="51" applyNumberFormat="1" applyFont="1" applyBorder="1" applyAlignment="1">
      <alignment/>
    </xf>
    <xf numFmtId="215" fontId="7" fillId="0" borderId="18" xfId="51" applyNumberFormat="1" applyFont="1" applyBorder="1" applyAlignment="1">
      <alignment/>
    </xf>
    <xf numFmtId="215" fontId="7" fillId="0" borderId="58" xfId="62" applyNumberFormat="1" applyFont="1" applyBorder="1">
      <alignment/>
      <protection/>
    </xf>
    <xf numFmtId="215" fontId="7" fillId="0" borderId="91" xfId="62" applyNumberFormat="1" applyFont="1" applyBorder="1">
      <alignment/>
      <protection/>
    </xf>
    <xf numFmtId="38" fontId="8" fillId="0" borderId="16" xfId="51" applyFont="1" applyFill="1" applyBorder="1" applyAlignment="1">
      <alignment vertical="center"/>
    </xf>
    <xf numFmtId="38" fontId="8" fillId="0" borderId="14" xfId="51" applyFont="1" applyFill="1" applyBorder="1" applyAlignment="1">
      <alignment vertical="center"/>
    </xf>
    <xf numFmtId="38" fontId="8" fillId="0" borderId="81" xfId="51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33" xfId="67" applyFont="1" applyFill="1" applyBorder="1" applyAlignment="1">
      <alignment horizontal="center" vertical="center"/>
      <protection/>
    </xf>
    <xf numFmtId="0" fontId="7" fillId="0" borderId="0" xfId="66" applyFont="1" applyBorder="1" applyAlignment="1">
      <alignment horizontal="right"/>
      <protection/>
    </xf>
    <xf numFmtId="0" fontId="7" fillId="33" borderId="14" xfId="66" applyNumberFormat="1" applyFont="1" applyFill="1" applyBorder="1" applyAlignment="1" quotePrefix="1">
      <alignment horizontal="center" vertical="center"/>
      <protection/>
    </xf>
    <xf numFmtId="0" fontId="7" fillId="33" borderId="92" xfId="66" applyNumberFormat="1" applyFont="1" applyFill="1" applyBorder="1" applyAlignment="1" quotePrefix="1">
      <alignment horizontal="center" vertical="center"/>
      <protection/>
    </xf>
    <xf numFmtId="0" fontId="22" fillId="33" borderId="22" xfId="66" applyFont="1" applyFill="1" applyBorder="1" applyAlignment="1">
      <alignment horizontal="center" vertical="center" wrapText="1"/>
      <protection/>
    </xf>
    <xf numFmtId="0" fontId="22" fillId="33" borderId="16" xfId="66" applyFont="1" applyFill="1" applyBorder="1" applyAlignment="1">
      <alignment horizontal="center" vertical="center" wrapText="1"/>
      <protection/>
    </xf>
    <xf numFmtId="0" fontId="22" fillId="33" borderId="20" xfId="66" applyFont="1" applyFill="1" applyBorder="1" applyAlignment="1">
      <alignment horizontal="center" vertical="center" wrapText="1"/>
      <protection/>
    </xf>
    <xf numFmtId="0" fontId="39" fillId="0" borderId="0" xfId="66" applyFont="1" applyBorder="1" applyAlignment="1">
      <alignment horizontal="right"/>
      <protection/>
    </xf>
    <xf numFmtId="0" fontId="7" fillId="33" borderId="22" xfId="66" applyFont="1" applyFill="1" applyBorder="1" applyAlignment="1">
      <alignment horizontal="center" vertical="center" wrapText="1"/>
      <protection/>
    </xf>
    <xf numFmtId="0" fontId="7" fillId="33" borderId="16" xfId="66" applyFont="1" applyFill="1" applyBorder="1" applyAlignment="1">
      <alignment horizontal="center" vertical="center" wrapText="1"/>
      <protection/>
    </xf>
    <xf numFmtId="0" fontId="7" fillId="33" borderId="20" xfId="66" applyFont="1" applyFill="1" applyBorder="1" applyAlignment="1">
      <alignment horizontal="center" vertical="center" wrapText="1"/>
      <protection/>
    </xf>
    <xf numFmtId="0" fontId="7" fillId="33" borderId="14" xfId="66" applyFont="1" applyFill="1" applyBorder="1" applyAlignment="1">
      <alignment horizontal="center" vertical="center"/>
      <protection/>
    </xf>
    <xf numFmtId="0" fontId="7" fillId="33" borderId="64" xfId="66" applyFont="1" applyFill="1" applyBorder="1" applyAlignment="1">
      <alignment horizontal="center" vertical="center"/>
      <protection/>
    </xf>
    <xf numFmtId="0" fontId="7" fillId="33" borderId="25" xfId="66" applyFont="1" applyFill="1" applyBorder="1" applyAlignment="1">
      <alignment horizontal="center" vertical="center"/>
      <protection/>
    </xf>
    <xf numFmtId="0" fontId="7" fillId="33" borderId="26" xfId="66" applyFont="1" applyFill="1" applyBorder="1" applyAlignment="1">
      <alignment horizontal="center" vertical="center"/>
      <protection/>
    </xf>
    <xf numFmtId="0" fontId="7" fillId="33" borderId="36" xfId="66" applyFont="1" applyFill="1" applyBorder="1" applyAlignment="1">
      <alignment horizontal="center" vertical="center"/>
      <protection/>
    </xf>
    <xf numFmtId="38" fontId="7" fillId="33" borderId="14" xfId="49" applyFont="1" applyFill="1" applyBorder="1" applyAlignment="1">
      <alignment horizontal="center" vertical="center"/>
    </xf>
    <xf numFmtId="0" fontId="7" fillId="33" borderId="35" xfId="67" applyFont="1" applyFill="1" applyBorder="1" applyAlignment="1">
      <alignment horizontal="center" vertical="center"/>
      <protection/>
    </xf>
    <xf numFmtId="0" fontId="7" fillId="33" borderId="37" xfId="67" applyFont="1" applyFill="1" applyBorder="1" applyAlignment="1" quotePrefix="1">
      <alignment horizontal="center" vertical="center"/>
      <protection/>
    </xf>
    <xf numFmtId="0" fontId="7" fillId="33" borderId="3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2" xfId="67" applyFont="1" applyFill="1" applyBorder="1" applyAlignment="1">
      <alignment horizontal="center" vertical="center"/>
      <protection/>
    </xf>
    <xf numFmtId="0" fontId="7" fillId="33" borderId="24" xfId="66" applyFont="1" applyFill="1" applyBorder="1" applyAlignment="1">
      <alignment horizontal="center" vertical="center"/>
      <protection/>
    </xf>
    <xf numFmtId="0" fontId="7" fillId="33" borderId="23" xfId="66" applyFont="1" applyFill="1" applyBorder="1" applyAlignment="1">
      <alignment horizontal="center" vertical="center"/>
      <protection/>
    </xf>
    <xf numFmtId="0" fontId="7" fillId="33" borderId="47" xfId="66" applyFont="1" applyFill="1" applyBorder="1" applyAlignment="1">
      <alignment horizontal="center" vertical="center"/>
      <protection/>
    </xf>
    <xf numFmtId="0" fontId="7" fillId="33" borderId="22" xfId="66" applyFont="1" applyFill="1" applyBorder="1" applyAlignment="1">
      <alignment horizontal="center" vertical="center"/>
      <protection/>
    </xf>
    <xf numFmtId="0" fontId="7" fillId="33" borderId="33" xfId="67" applyFont="1" applyFill="1" applyBorder="1" applyAlignment="1" quotePrefix="1">
      <alignment horizontal="center" vertical="center"/>
      <protection/>
    </xf>
    <xf numFmtId="0" fontId="7" fillId="33" borderId="34" xfId="67" applyFont="1" applyFill="1" applyBorder="1" applyAlignment="1" quotePrefix="1">
      <alignment horizontal="center" vertical="center"/>
      <protection/>
    </xf>
    <xf numFmtId="0" fontId="7" fillId="33" borderId="24" xfId="66" applyFont="1" applyFill="1" applyBorder="1" applyAlignment="1">
      <alignment horizontal="center" vertical="center" wrapText="1"/>
      <protection/>
    </xf>
    <xf numFmtId="0" fontId="7" fillId="33" borderId="23" xfId="66" applyFont="1" applyFill="1" applyBorder="1" applyAlignment="1">
      <alignment horizontal="center" vertical="center" wrapText="1"/>
      <protection/>
    </xf>
    <xf numFmtId="0" fontId="7" fillId="33" borderId="47" xfId="66" applyFont="1" applyFill="1" applyBorder="1" applyAlignment="1">
      <alignment horizontal="center" vertical="center" wrapText="1"/>
      <protection/>
    </xf>
    <xf numFmtId="0" fontId="7" fillId="0" borderId="0" xfId="66" applyFont="1" applyFill="1" applyBorder="1" applyAlignment="1">
      <alignment horizontal="left" vertical="center"/>
      <protection/>
    </xf>
    <xf numFmtId="0" fontId="8" fillId="33" borderId="93" xfId="63" applyFont="1" applyFill="1" applyBorder="1" applyAlignment="1">
      <alignment horizontal="center" vertical="center"/>
      <protection/>
    </xf>
    <xf numFmtId="0" fontId="8" fillId="33" borderId="17" xfId="63" applyFont="1" applyFill="1" applyBorder="1" applyAlignment="1">
      <alignment horizontal="center" vertical="center"/>
      <protection/>
    </xf>
    <xf numFmtId="0" fontId="7" fillId="0" borderId="0" xfId="63" applyFont="1" applyBorder="1" applyAlignment="1">
      <alignment horizontal="left"/>
      <protection/>
    </xf>
    <xf numFmtId="0" fontId="7" fillId="33" borderId="12" xfId="63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>
      <alignment horizontal="center" vertical="center"/>
      <protection/>
    </xf>
    <xf numFmtId="0" fontId="7" fillId="0" borderId="56" xfId="63" applyFont="1" applyFill="1" applyBorder="1" applyAlignment="1">
      <alignment vertical="center"/>
      <protection/>
    </xf>
    <xf numFmtId="0" fontId="7" fillId="0" borderId="52" xfId="63" applyFont="1" applyFill="1" applyBorder="1" applyAlignment="1">
      <alignment vertical="center"/>
      <protection/>
    </xf>
    <xf numFmtId="0" fontId="7" fillId="0" borderId="0" xfId="63" applyFont="1" applyAlignment="1">
      <alignment horizontal="left" wrapText="1"/>
      <protection/>
    </xf>
    <xf numFmtId="0" fontId="7" fillId="0" borderId="58" xfId="63" applyFont="1" applyBorder="1" applyAlignment="1">
      <alignment horizontal="right" vertical="center"/>
      <protection/>
    </xf>
    <xf numFmtId="0" fontId="7" fillId="0" borderId="18" xfId="63" applyFont="1" applyBorder="1" applyAlignment="1">
      <alignment horizontal="right" vertical="center"/>
      <protection/>
    </xf>
    <xf numFmtId="0" fontId="7" fillId="0" borderId="0" xfId="63" applyFont="1" applyBorder="1" applyAlignment="1">
      <alignment horizontal="center"/>
      <protection/>
    </xf>
    <xf numFmtId="0" fontId="8" fillId="33" borderId="38" xfId="63" applyFont="1" applyFill="1" applyBorder="1" applyAlignment="1">
      <alignment horizontal="center" vertical="center"/>
      <protection/>
    </xf>
    <xf numFmtId="0" fontId="8" fillId="33" borderId="41" xfId="63" applyFont="1" applyFill="1" applyBorder="1" applyAlignment="1">
      <alignment horizontal="center" vertical="center"/>
      <protection/>
    </xf>
    <xf numFmtId="0" fontId="8" fillId="33" borderId="38" xfId="63" applyFont="1" applyFill="1" applyBorder="1" applyAlignment="1">
      <alignment horizontal="center" vertical="center" shrinkToFit="1"/>
      <protection/>
    </xf>
    <xf numFmtId="0" fontId="8" fillId="33" borderId="41" xfId="63" applyFont="1" applyFill="1" applyBorder="1" applyAlignment="1">
      <alignment horizontal="center" vertical="center" shrinkToFit="1"/>
      <protection/>
    </xf>
    <xf numFmtId="0" fontId="8" fillId="33" borderId="94" xfId="63" applyFont="1" applyFill="1" applyBorder="1" applyAlignment="1">
      <alignment horizontal="center" vertical="center" shrinkToFit="1"/>
      <protection/>
    </xf>
    <xf numFmtId="0" fontId="8" fillId="33" borderId="93" xfId="63" applyFont="1" applyFill="1" applyBorder="1" applyAlignment="1" quotePrefix="1">
      <alignment horizontal="center" vertical="center" shrinkToFit="1"/>
      <protection/>
    </xf>
    <xf numFmtId="0" fontId="8" fillId="33" borderId="17" xfId="63" applyFont="1" applyFill="1" applyBorder="1" applyAlignment="1" quotePrefix="1">
      <alignment horizontal="center" vertical="center"/>
      <protection/>
    </xf>
    <xf numFmtId="0" fontId="8" fillId="33" borderId="93" xfId="62" applyFont="1" applyFill="1" applyBorder="1" applyAlignment="1" quotePrefix="1">
      <alignment horizontal="center" vertical="center"/>
      <protection/>
    </xf>
    <xf numFmtId="0" fontId="8" fillId="33" borderId="95" xfId="62" applyFont="1" applyFill="1" applyBorder="1" applyAlignment="1" quotePrefix="1">
      <alignment horizontal="center" vertical="center"/>
      <protection/>
    </xf>
    <xf numFmtId="0" fontId="8" fillId="33" borderId="93" xfId="62" applyFont="1" applyFill="1" applyBorder="1" applyAlignment="1">
      <alignment horizontal="center" vertical="center"/>
      <protection/>
    </xf>
    <xf numFmtId="0" fontId="8" fillId="33" borderId="95" xfId="62" applyFont="1" applyFill="1" applyBorder="1" applyAlignment="1">
      <alignment horizontal="center" vertical="center"/>
      <protection/>
    </xf>
    <xf numFmtId="0" fontId="8" fillId="33" borderId="95" xfId="63" applyFont="1" applyFill="1" applyBorder="1" applyAlignment="1">
      <alignment horizontal="center" vertical="center"/>
      <protection/>
    </xf>
    <xf numFmtId="0" fontId="8" fillId="33" borderId="35" xfId="62" applyFont="1" applyFill="1" applyBorder="1" applyAlignment="1">
      <alignment horizontal="center" vertical="center"/>
      <protection/>
    </xf>
    <xf numFmtId="0" fontId="7" fillId="33" borderId="74" xfId="0" applyFont="1" applyFill="1" applyBorder="1" applyAlignment="1">
      <alignment horizontal="center" vertical="center"/>
    </xf>
    <xf numFmtId="0" fontId="7" fillId="33" borderId="24" xfId="62" applyFont="1" applyFill="1" applyBorder="1" applyAlignment="1">
      <alignment horizontal="center"/>
      <protection/>
    </xf>
    <xf numFmtId="0" fontId="7" fillId="33" borderId="22" xfId="62" applyFont="1" applyFill="1" applyBorder="1" applyAlignment="1">
      <alignment horizontal="center"/>
      <protection/>
    </xf>
    <xf numFmtId="0" fontId="7" fillId="33" borderId="35" xfId="62" applyFont="1" applyFill="1" applyBorder="1" applyAlignment="1">
      <alignment horizontal="center" vertical="center"/>
      <protection/>
    </xf>
    <xf numFmtId="0" fontId="7" fillId="33" borderId="74" xfId="62" applyFont="1" applyFill="1" applyBorder="1" applyAlignment="1">
      <alignment horizontal="center" vertical="center"/>
      <protection/>
    </xf>
    <xf numFmtId="0" fontId="7" fillId="33" borderId="37" xfId="62" applyFont="1" applyFill="1" applyBorder="1" applyAlignment="1">
      <alignment horizontal="center" vertical="center"/>
      <protection/>
    </xf>
    <xf numFmtId="0" fontId="7" fillId="33" borderId="39" xfId="62" applyFont="1" applyFill="1" applyBorder="1" applyAlignment="1">
      <alignment horizontal="center" vertical="center"/>
      <protection/>
    </xf>
    <xf numFmtId="0" fontId="8" fillId="33" borderId="10" xfId="62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 vertical="center"/>
    </xf>
    <xf numFmtId="0" fontId="7" fillId="0" borderId="0" xfId="62" applyFont="1" applyBorder="1" applyAlignment="1">
      <alignment horizontal="left" vertical="center" wrapText="1"/>
      <protection/>
    </xf>
    <xf numFmtId="0" fontId="7" fillId="0" borderId="0" xfId="62" applyFont="1" applyBorder="1" applyAlignment="1">
      <alignment horizontal="left" vertical="center"/>
      <protection/>
    </xf>
    <xf numFmtId="0" fontId="7" fillId="33" borderId="25" xfId="62" applyFont="1" applyFill="1" applyBorder="1" applyAlignment="1">
      <alignment horizontal="center"/>
      <protection/>
    </xf>
    <xf numFmtId="0" fontId="7" fillId="33" borderId="77" xfId="62" applyFont="1" applyFill="1" applyBorder="1" applyAlignment="1">
      <alignment horizontal="center"/>
      <protection/>
    </xf>
    <xf numFmtId="0" fontId="7" fillId="33" borderId="95" xfId="62" applyFont="1" applyFill="1" applyBorder="1">
      <alignment/>
      <protection/>
    </xf>
    <xf numFmtId="0" fontId="8" fillId="33" borderId="93" xfId="0" applyFont="1" applyFill="1" applyBorder="1" applyAlignment="1">
      <alignment horizontal="center" vertical="center"/>
    </xf>
    <xf numFmtId="0" fontId="8" fillId="33" borderId="95" xfId="0" applyFont="1" applyFill="1" applyBorder="1" applyAlignment="1">
      <alignment horizontal="center" vertical="center"/>
    </xf>
    <xf numFmtId="0" fontId="8" fillId="33" borderId="38" xfId="62" applyFont="1" applyFill="1" applyBorder="1" applyAlignment="1">
      <alignment horizontal="center" vertical="center"/>
      <protection/>
    </xf>
    <xf numFmtId="0" fontId="8" fillId="33" borderId="96" xfId="62" applyFont="1" applyFill="1" applyBorder="1" applyAlignment="1">
      <alignment horizontal="center" vertical="center"/>
      <protection/>
    </xf>
    <xf numFmtId="0" fontId="7" fillId="0" borderId="19" xfId="62" applyFont="1" applyBorder="1" applyAlignment="1">
      <alignment horizontal="left"/>
      <protection/>
    </xf>
    <xf numFmtId="0" fontId="7" fillId="33" borderId="35" xfId="64" applyFont="1" applyFill="1" applyBorder="1" applyAlignment="1">
      <alignment horizontal="center" vertical="center"/>
      <protection/>
    </xf>
    <xf numFmtId="0" fontId="7" fillId="33" borderId="37" xfId="64" applyFont="1" applyFill="1" applyBorder="1" applyAlignment="1">
      <alignment horizontal="center" vertical="center"/>
      <protection/>
    </xf>
    <xf numFmtId="0" fontId="7" fillId="33" borderId="24" xfId="64" applyFont="1" applyFill="1" applyBorder="1" applyAlignment="1">
      <alignment horizontal="center" vertical="center"/>
      <protection/>
    </xf>
    <xf numFmtId="0" fontId="7" fillId="33" borderId="47" xfId="64" applyFont="1" applyFill="1" applyBorder="1" applyAlignment="1">
      <alignment horizontal="center" vertical="center"/>
      <protection/>
    </xf>
    <xf numFmtId="0" fontId="7" fillId="0" borderId="13" xfId="64" applyFont="1" applyBorder="1" applyAlignment="1">
      <alignment horizontal="right"/>
      <protection/>
    </xf>
    <xf numFmtId="0" fontId="7" fillId="33" borderId="25" xfId="64" applyFont="1" applyFill="1" applyBorder="1" applyAlignment="1">
      <alignment horizontal="center" vertical="center"/>
      <protection/>
    </xf>
    <xf numFmtId="0" fontId="7" fillId="33" borderId="36" xfId="64" applyFont="1" applyFill="1" applyBorder="1" applyAlignment="1">
      <alignment horizontal="center" vertical="center"/>
      <protection/>
    </xf>
    <xf numFmtId="0" fontId="7" fillId="33" borderId="39" xfId="0" applyFont="1" applyFill="1" applyBorder="1" applyAlignment="1">
      <alignment horizontal="center" vertical="center"/>
    </xf>
    <xf numFmtId="0" fontId="7" fillId="33" borderId="10" xfId="64" applyFont="1" applyFill="1" applyBorder="1" applyAlignment="1">
      <alignment horizontal="center" vertical="center"/>
      <protection/>
    </xf>
    <xf numFmtId="0" fontId="7" fillId="33" borderId="97" xfId="64" applyFont="1" applyFill="1" applyBorder="1" applyAlignment="1">
      <alignment horizontal="center"/>
      <protection/>
    </xf>
    <xf numFmtId="0" fontId="7" fillId="33" borderId="98" xfId="64" applyFont="1" applyFill="1" applyBorder="1" applyAlignment="1">
      <alignment horizontal="center"/>
      <protection/>
    </xf>
    <xf numFmtId="0" fontId="7" fillId="33" borderId="99" xfId="64" applyFont="1" applyFill="1" applyBorder="1" applyAlignment="1">
      <alignment horizontal="center"/>
      <protection/>
    </xf>
    <xf numFmtId="0" fontId="7" fillId="33" borderId="22" xfId="64" applyFont="1" applyFill="1" applyBorder="1" applyAlignment="1">
      <alignment horizontal="center"/>
      <protection/>
    </xf>
    <xf numFmtId="0" fontId="7" fillId="33" borderId="25" xfId="64" applyFont="1" applyFill="1" applyBorder="1" applyAlignment="1" quotePrefix="1">
      <alignment horizontal="center"/>
      <protection/>
    </xf>
    <xf numFmtId="0" fontId="7" fillId="33" borderId="74" xfId="64" applyFont="1" applyFill="1" applyBorder="1" applyAlignment="1">
      <alignment horizontal="center" vertical="center"/>
      <protection/>
    </xf>
    <xf numFmtId="0" fontId="7" fillId="33" borderId="39" xfId="64" applyFont="1" applyFill="1" applyBorder="1" applyAlignment="1">
      <alignment horizontal="center" vertical="center"/>
      <protection/>
    </xf>
    <xf numFmtId="0" fontId="7" fillId="33" borderId="24" xfId="64" applyFont="1" applyFill="1" applyBorder="1" applyAlignment="1">
      <alignment horizontal="center"/>
      <protection/>
    </xf>
    <xf numFmtId="0" fontId="7" fillId="33" borderId="22" xfId="64" applyFont="1" applyFill="1" applyBorder="1" applyAlignment="1" quotePrefix="1">
      <alignment horizontal="center"/>
      <protection/>
    </xf>
    <xf numFmtId="0" fontId="7" fillId="33" borderId="43" xfId="64" applyFont="1" applyFill="1" applyBorder="1" applyAlignment="1">
      <alignment horizontal="center" vertical="center"/>
      <protection/>
    </xf>
    <xf numFmtId="0" fontId="7" fillId="33" borderId="25" xfId="64" applyFont="1" applyFill="1" applyBorder="1" applyAlignment="1">
      <alignment horizontal="center"/>
      <protection/>
    </xf>
    <xf numFmtId="194" fontId="7" fillId="0" borderId="23" xfId="64" applyNumberFormat="1" applyFont="1" applyBorder="1" applyAlignment="1">
      <alignment horizontal="right"/>
      <protection/>
    </xf>
    <xf numFmtId="194" fontId="7" fillId="0" borderId="16" xfId="64" applyNumberFormat="1" applyFont="1" applyBorder="1" applyAlignment="1">
      <alignment horizontal="right"/>
      <protection/>
    </xf>
    <xf numFmtId="0" fontId="7" fillId="33" borderId="24" xfId="64" applyFont="1" applyFill="1" applyBorder="1" applyAlignment="1">
      <alignment horizontal="center" vertical="center" wrapText="1"/>
      <protection/>
    </xf>
    <xf numFmtId="0" fontId="7" fillId="33" borderId="23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11" xfId="64" applyFont="1" applyFill="1" applyBorder="1" applyAlignment="1">
      <alignment horizontal="center" vertical="center"/>
      <protection/>
    </xf>
    <xf numFmtId="194" fontId="7" fillId="0" borderId="47" xfId="64" applyNumberFormat="1" applyFont="1" applyBorder="1" applyAlignment="1">
      <alignment horizontal="right" vertical="center"/>
      <protection/>
    </xf>
    <xf numFmtId="194" fontId="7" fillId="0" borderId="20" xfId="64" applyNumberFormat="1" applyFont="1" applyBorder="1" applyAlignment="1">
      <alignment horizontal="right" vertical="center"/>
      <protection/>
    </xf>
    <xf numFmtId="194" fontId="7" fillId="0" borderId="42" xfId="64" applyNumberFormat="1" applyFont="1" applyBorder="1" applyAlignment="1">
      <alignment horizontal="right" vertical="center"/>
      <protection/>
    </xf>
    <xf numFmtId="194" fontId="7" fillId="0" borderId="18" xfId="64" applyNumberFormat="1" applyFont="1" applyBorder="1" applyAlignment="1">
      <alignment horizontal="right" vertical="center"/>
      <protection/>
    </xf>
    <xf numFmtId="0" fontId="7" fillId="33" borderId="61" xfId="64" applyFont="1" applyFill="1" applyBorder="1" applyAlignment="1">
      <alignment horizontal="center" vertical="top" wrapText="1"/>
      <protection/>
    </xf>
    <xf numFmtId="0" fontId="7" fillId="33" borderId="20" xfId="64" applyFont="1" applyFill="1" applyBorder="1" applyAlignment="1">
      <alignment horizontal="center" vertical="top" wrapText="1"/>
      <protection/>
    </xf>
    <xf numFmtId="0" fontId="7" fillId="33" borderId="22" xfId="64" applyFont="1" applyFill="1" applyBorder="1" applyAlignment="1">
      <alignment horizontal="center" vertical="center"/>
      <protection/>
    </xf>
    <xf numFmtId="0" fontId="7" fillId="33" borderId="20" xfId="64" applyFont="1" applyFill="1" applyBorder="1" applyAlignment="1">
      <alignment horizontal="center" vertical="center"/>
      <protection/>
    </xf>
    <xf numFmtId="0" fontId="7" fillId="0" borderId="19" xfId="64" applyFont="1" applyBorder="1" applyAlignment="1">
      <alignment horizontal="right"/>
      <protection/>
    </xf>
    <xf numFmtId="0" fontId="7" fillId="0" borderId="0" xfId="64" applyFont="1" applyBorder="1" applyAlignment="1">
      <alignment horizontal="right"/>
      <protection/>
    </xf>
    <xf numFmtId="0" fontId="10" fillId="33" borderId="59" xfId="64" applyFont="1" applyFill="1" applyBorder="1" applyAlignment="1">
      <alignment horizontal="center" vertical="center" wrapText="1"/>
      <protection/>
    </xf>
    <xf numFmtId="0" fontId="10" fillId="33" borderId="36" xfId="64" applyFont="1" applyFill="1" applyBorder="1" applyAlignment="1">
      <alignment horizontal="center" vertical="center" wrapText="1"/>
      <protection/>
    </xf>
    <xf numFmtId="0" fontId="7" fillId="33" borderId="26" xfId="64" applyFont="1" applyFill="1" applyBorder="1" applyAlignment="1">
      <alignment horizontal="center" vertical="center"/>
      <protection/>
    </xf>
    <xf numFmtId="0" fontId="7" fillId="33" borderId="61" xfId="64" applyFont="1" applyFill="1" applyBorder="1" applyAlignment="1">
      <alignment horizontal="center" vertical="center"/>
      <protection/>
    </xf>
    <xf numFmtId="3" fontId="7" fillId="0" borderId="23" xfId="64" applyNumberFormat="1" applyFont="1" applyBorder="1" applyAlignment="1">
      <alignment horizontal="right"/>
      <protection/>
    </xf>
    <xf numFmtId="3" fontId="7" fillId="0" borderId="16" xfId="64" applyNumberFormat="1" applyFont="1" applyBorder="1" applyAlignment="1">
      <alignment horizontal="right"/>
      <protection/>
    </xf>
    <xf numFmtId="0" fontId="7" fillId="33" borderId="47" xfId="64" applyFont="1" applyFill="1" applyBorder="1" applyAlignment="1">
      <alignment horizontal="center"/>
      <protection/>
    </xf>
    <xf numFmtId="0" fontId="7" fillId="33" borderId="20" xfId="64" applyFont="1" applyFill="1" applyBorder="1" applyAlignment="1">
      <alignment horizontal="center"/>
      <protection/>
    </xf>
    <xf numFmtId="3" fontId="7" fillId="0" borderId="18" xfId="64" applyNumberFormat="1" applyFont="1" applyBorder="1" applyAlignment="1">
      <alignment horizontal="right" vertical="center"/>
      <protection/>
    </xf>
    <xf numFmtId="0" fontId="7" fillId="0" borderId="13" xfId="0" applyFont="1" applyBorder="1" applyAlignment="1">
      <alignment horizontal="right"/>
    </xf>
    <xf numFmtId="3" fontId="7" fillId="0" borderId="20" xfId="64" applyNumberFormat="1" applyFont="1" applyBorder="1" applyAlignment="1">
      <alignment horizontal="right" vertical="center"/>
      <protection/>
    </xf>
    <xf numFmtId="0" fontId="7" fillId="33" borderId="23" xfId="64" applyFont="1" applyFill="1" applyBorder="1" applyAlignment="1">
      <alignment horizontal="center" vertical="center"/>
      <protection/>
    </xf>
    <xf numFmtId="0" fontId="7" fillId="33" borderId="16" xfId="64" applyFont="1" applyFill="1" applyBorder="1" applyAlignment="1">
      <alignment horizontal="center" vertical="center"/>
      <protection/>
    </xf>
    <xf numFmtId="203" fontId="7" fillId="0" borderId="54" xfId="64" applyNumberFormat="1" applyFont="1" applyBorder="1" applyAlignment="1">
      <alignment horizontal="right"/>
      <protection/>
    </xf>
    <xf numFmtId="203" fontId="7" fillId="0" borderId="55" xfId="64" applyNumberFormat="1" applyFont="1" applyBorder="1" applyAlignment="1">
      <alignment horizontal="right"/>
      <protection/>
    </xf>
    <xf numFmtId="0" fontId="10" fillId="33" borderId="75" xfId="64" applyFont="1" applyFill="1" applyBorder="1" applyAlignment="1">
      <alignment horizontal="center" vertical="center" wrapText="1"/>
      <protection/>
    </xf>
    <xf numFmtId="0" fontId="10" fillId="33" borderId="76" xfId="64" applyFont="1" applyFill="1" applyBorder="1" applyAlignment="1">
      <alignment horizontal="center" vertical="center" wrapText="1"/>
      <protection/>
    </xf>
    <xf numFmtId="0" fontId="7" fillId="33" borderId="75" xfId="64" applyFont="1" applyFill="1" applyBorder="1" applyAlignment="1">
      <alignment horizontal="center" vertical="center"/>
      <protection/>
    </xf>
    <xf numFmtId="0" fontId="7" fillId="33" borderId="76" xfId="64" applyFont="1" applyFill="1" applyBorder="1" applyAlignment="1">
      <alignment horizontal="center" vertical="center"/>
      <protection/>
    </xf>
    <xf numFmtId="0" fontId="22" fillId="33" borderId="75" xfId="64" applyFont="1" applyFill="1" applyBorder="1" applyAlignment="1">
      <alignment horizontal="center" vertical="center"/>
      <protection/>
    </xf>
    <xf numFmtId="0" fontId="22" fillId="33" borderId="76" xfId="64" applyFont="1" applyFill="1" applyBorder="1" applyAlignment="1">
      <alignment horizontal="center" vertical="center"/>
      <protection/>
    </xf>
    <xf numFmtId="0" fontId="10" fillId="33" borderId="43" xfId="64" applyFont="1" applyFill="1" applyBorder="1" applyAlignment="1">
      <alignment horizontal="center" vertical="center"/>
      <protection/>
    </xf>
    <xf numFmtId="0" fontId="10" fillId="33" borderId="43" xfId="64" applyFont="1" applyFill="1" applyBorder="1" applyAlignment="1" quotePrefix="1">
      <alignment horizontal="center" vertical="center"/>
      <protection/>
    </xf>
    <xf numFmtId="0" fontId="10" fillId="33" borderId="43" xfId="64" applyFont="1" applyFill="1" applyBorder="1" applyAlignment="1">
      <alignment horizontal="center" vertical="center" wrapText="1"/>
      <protection/>
    </xf>
    <xf numFmtId="0" fontId="10" fillId="33" borderId="43" xfId="64" applyFont="1" applyFill="1" applyBorder="1" applyAlignment="1" quotePrefix="1">
      <alignment horizontal="center" vertical="center" wrapText="1"/>
      <protection/>
    </xf>
    <xf numFmtId="0" fontId="4" fillId="33" borderId="75" xfId="64" applyFont="1" applyFill="1" applyBorder="1" applyAlignment="1">
      <alignment horizontal="center" vertical="center"/>
      <protection/>
    </xf>
    <xf numFmtId="0" fontId="4" fillId="33" borderId="76" xfId="64" applyFont="1" applyFill="1" applyBorder="1" applyAlignment="1">
      <alignment horizontal="center" vertical="center"/>
      <protection/>
    </xf>
    <xf numFmtId="0" fontId="7" fillId="33" borderId="75" xfId="64" applyFont="1" applyFill="1" applyBorder="1" applyAlignment="1">
      <alignment horizontal="left" vertical="center"/>
      <protection/>
    </xf>
    <xf numFmtId="0" fontId="7" fillId="33" borderId="76" xfId="64" applyFont="1" applyFill="1" applyBorder="1" applyAlignment="1">
      <alignment horizontal="left" vertical="center"/>
      <protection/>
    </xf>
    <xf numFmtId="0" fontId="7" fillId="33" borderId="75" xfId="64" applyFont="1" applyFill="1" applyBorder="1" applyAlignment="1">
      <alignment horizontal="left" vertical="center" wrapText="1"/>
      <protection/>
    </xf>
    <xf numFmtId="0" fontId="7" fillId="33" borderId="76" xfId="64" applyFont="1" applyFill="1" applyBorder="1" applyAlignment="1">
      <alignment horizontal="left" vertical="center" wrapText="1"/>
      <protection/>
    </xf>
    <xf numFmtId="0" fontId="10" fillId="33" borderId="75" xfId="64" applyFont="1" applyFill="1" applyBorder="1" applyAlignment="1">
      <alignment horizontal="center" vertical="center"/>
      <protection/>
    </xf>
    <xf numFmtId="0" fontId="10" fillId="33" borderId="76" xfId="64" applyFont="1" applyFill="1" applyBorder="1" applyAlignment="1">
      <alignment horizontal="center" vertical="center"/>
      <protection/>
    </xf>
    <xf numFmtId="0" fontId="7" fillId="33" borderId="43" xfId="64" applyFont="1" applyFill="1" applyBorder="1" applyAlignment="1">
      <alignment horizontal="center" vertical="center" wrapText="1"/>
      <protection/>
    </xf>
    <xf numFmtId="0" fontId="10" fillId="33" borderId="10" xfId="64" applyFont="1" applyFill="1" applyBorder="1" applyAlignment="1">
      <alignment horizontal="center" vertical="center"/>
      <protection/>
    </xf>
    <xf numFmtId="0" fontId="0" fillId="33" borderId="37" xfId="0" applyFill="1" applyBorder="1" applyAlignment="1">
      <alignment vertical="center"/>
    </xf>
    <xf numFmtId="0" fontId="2" fillId="33" borderId="43" xfId="64" applyFill="1" applyBorder="1" applyAlignment="1">
      <alignment horizontal="center" vertical="center"/>
      <protection/>
    </xf>
    <xf numFmtId="0" fontId="7" fillId="33" borderId="43" xfId="64" applyFont="1" applyFill="1" applyBorder="1" applyAlignment="1">
      <alignment horizontal="left" vertical="center"/>
      <protection/>
    </xf>
    <xf numFmtId="0" fontId="7" fillId="33" borderId="43" xfId="64" applyFont="1" applyFill="1" applyBorder="1" applyAlignment="1">
      <alignment horizontal="left" vertical="center" wrapText="1"/>
      <protection/>
    </xf>
    <xf numFmtId="0" fontId="7" fillId="33" borderId="33" xfId="64" applyFont="1" applyFill="1" applyBorder="1" applyAlignment="1">
      <alignment horizontal="center"/>
      <protection/>
    </xf>
    <xf numFmtId="0" fontId="7" fillId="33" borderId="34" xfId="64" applyFont="1" applyFill="1" applyBorder="1" applyAlignment="1">
      <alignment horizontal="center"/>
      <protection/>
    </xf>
    <xf numFmtId="0" fontId="0" fillId="33" borderId="37" xfId="0" applyFill="1" applyBorder="1" applyAlignment="1">
      <alignment horizontal="center" vertical="center"/>
    </xf>
    <xf numFmtId="0" fontId="7" fillId="33" borderId="32" xfId="64" applyFont="1" applyFill="1" applyBorder="1" applyAlignment="1">
      <alignment horizontal="center"/>
      <protection/>
    </xf>
    <xf numFmtId="0" fontId="7" fillId="33" borderId="35" xfId="64" applyFont="1" applyFill="1" applyBorder="1" applyAlignment="1">
      <alignment horizontal="center"/>
      <protection/>
    </xf>
    <xf numFmtId="0" fontId="7" fillId="33" borderId="19" xfId="64" applyFont="1" applyFill="1" applyBorder="1" applyAlignment="1">
      <alignment horizontal="center"/>
      <protection/>
    </xf>
    <xf numFmtId="0" fontId="7" fillId="33" borderId="74" xfId="64" applyFont="1" applyFill="1" applyBorder="1" applyAlignment="1">
      <alignment horizontal="center"/>
      <protection/>
    </xf>
    <xf numFmtId="0" fontId="0" fillId="33" borderId="74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7" fillId="33" borderId="44" xfId="64" applyFont="1" applyFill="1" applyBorder="1" applyAlignment="1">
      <alignment horizontal="center" vertical="center"/>
      <protection/>
    </xf>
    <xf numFmtId="0" fontId="7" fillId="33" borderId="13" xfId="64" applyFont="1" applyFill="1" applyBorder="1" applyAlignment="1">
      <alignment horizontal="center" vertical="center"/>
      <protection/>
    </xf>
    <xf numFmtId="0" fontId="7" fillId="33" borderId="0" xfId="64" applyFont="1" applyFill="1" applyBorder="1" applyAlignment="1">
      <alignment horizontal="center" vertical="center"/>
      <protection/>
    </xf>
    <xf numFmtId="0" fontId="7" fillId="33" borderId="19" xfId="64" applyFont="1" applyFill="1" applyBorder="1" applyAlignment="1">
      <alignment horizontal="center" vertical="center"/>
      <protection/>
    </xf>
    <xf numFmtId="0" fontId="7" fillId="33" borderId="93" xfId="64" applyFont="1" applyFill="1" applyBorder="1" applyAlignment="1">
      <alignment vertical="center"/>
      <protection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45" xfId="64" applyFont="1" applyFill="1" applyBorder="1" applyAlignment="1">
      <alignment horizontal="left" vertical="center"/>
      <protection/>
    </xf>
    <xf numFmtId="0" fontId="7" fillId="33" borderId="17" xfId="64" applyFont="1" applyFill="1" applyBorder="1" applyAlignment="1">
      <alignment horizontal="center" vertical="center"/>
      <protection/>
    </xf>
    <xf numFmtId="0" fontId="7" fillId="33" borderId="17" xfId="64" applyFont="1" applyFill="1" applyBorder="1" applyAlignment="1">
      <alignment vertical="center"/>
      <protection/>
    </xf>
    <xf numFmtId="0" fontId="7" fillId="33" borderId="93" xfId="64" applyFont="1" applyFill="1" applyBorder="1" applyAlignment="1">
      <alignment horizontal="center" vertical="center"/>
      <protection/>
    </xf>
    <xf numFmtId="0" fontId="7" fillId="33" borderId="17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33" borderId="13" xfId="0" applyFont="1" applyFill="1" applyBorder="1" applyAlignment="1">
      <alignment horizontal="center" vertical="center"/>
    </xf>
    <xf numFmtId="0" fontId="7" fillId="0" borderId="13" xfId="65" applyFont="1" applyBorder="1" applyAlignment="1">
      <alignment horizontal="right"/>
      <protection/>
    </xf>
    <xf numFmtId="0" fontId="7" fillId="33" borderId="35" xfId="65" applyFont="1" applyFill="1" applyBorder="1" applyAlignment="1">
      <alignment horizontal="center" vertical="center"/>
      <protection/>
    </xf>
    <xf numFmtId="0" fontId="7" fillId="33" borderId="37" xfId="65" applyFont="1" applyFill="1" applyBorder="1" applyAlignment="1">
      <alignment horizontal="center" vertical="center"/>
      <protection/>
    </xf>
    <xf numFmtId="0" fontId="7" fillId="33" borderId="24" xfId="65" applyFont="1" applyFill="1" applyBorder="1" applyAlignment="1">
      <alignment horizontal="center" vertical="center"/>
      <protection/>
    </xf>
    <xf numFmtId="0" fontId="7" fillId="33" borderId="47" xfId="65" applyFont="1" applyFill="1" applyBorder="1" applyAlignment="1">
      <alignment horizontal="center" vertical="center"/>
      <protection/>
    </xf>
    <xf numFmtId="0" fontId="7" fillId="33" borderId="22" xfId="65" applyFont="1" applyFill="1" applyBorder="1" applyAlignment="1">
      <alignment horizontal="center" vertical="center"/>
      <protection/>
    </xf>
    <xf numFmtId="0" fontId="7" fillId="33" borderId="20" xfId="65" applyFont="1" applyFill="1" applyBorder="1" applyAlignment="1">
      <alignment horizontal="center" vertical="center"/>
      <protection/>
    </xf>
    <xf numFmtId="0" fontId="7" fillId="33" borderId="25" xfId="65" applyFont="1" applyFill="1" applyBorder="1" applyAlignment="1">
      <alignment horizontal="center" vertical="center"/>
      <protection/>
    </xf>
    <xf numFmtId="0" fontId="7" fillId="33" borderId="36" xfId="65" applyFont="1" applyFill="1" applyBorder="1" applyAlignment="1">
      <alignment horizontal="center" vertical="center"/>
      <protection/>
    </xf>
    <xf numFmtId="0" fontId="7" fillId="0" borderId="0" xfId="65" applyFont="1" applyBorder="1" applyAlignment="1">
      <alignment horizontal="right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行政区別人口の推移" xfId="62"/>
    <cellStyle name="標準_行政区別世帯数の推移" xfId="63"/>
    <cellStyle name="標準_国勢調査の数字" xfId="64"/>
    <cellStyle name="標準_国勢調査の数字 2" xfId="65"/>
    <cellStyle name="標準_住民基本台帳人口の推移" xfId="66"/>
    <cellStyle name="標準_人口動態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平　成　１１　年</a:t>
            </a:r>
          </a:p>
        </c:rich>
      </c:tx>
      <c:layout>
        <c:manualLayout>
          <c:xMode val="factor"/>
          <c:yMode val="factor"/>
          <c:x val="-0.004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875"/>
          <c:w val="0.9655"/>
          <c:h val="0.90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ピラミッド!$C$81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2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4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5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6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7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8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9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0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1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2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3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4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5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6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7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8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9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21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ピラミッド!$B$82:$B$103</c:f>
              <c:strCache/>
            </c:strRef>
          </c:cat>
          <c:val>
            <c:numRef>
              <c:f>ピラミッド!$C$82:$C$103</c:f>
              <c:numCache/>
            </c:numRef>
          </c:val>
        </c:ser>
        <c:gapWidth val="50"/>
        <c:axId val="6881832"/>
        <c:axId val="61936489"/>
      </c:barChart>
      <c:barChart>
        <c:barDir val="bar"/>
        <c:grouping val="clustered"/>
        <c:varyColors val="0"/>
        <c:ser>
          <c:idx val="1"/>
          <c:order val="1"/>
          <c:tx>
            <c:strRef>
              <c:f>ピラミッド!$D$81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D99694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4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5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6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7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8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9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0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1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2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3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4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5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6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7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8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9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0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ピラミッド!$B$82:$B$103</c:f>
              <c:strCache/>
            </c:strRef>
          </c:cat>
          <c:val>
            <c:numRef>
              <c:f>ピラミッド!$D$82:$D$103</c:f>
              <c:numCache/>
            </c:numRef>
          </c:val>
        </c:ser>
        <c:gapWidth val="50"/>
        <c:axId val="20557490"/>
        <c:axId val="50799683"/>
      </c:barChart>
      <c:catAx>
        <c:axId val="688183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36489"/>
        <c:crosses val="autoZero"/>
        <c:auto val="1"/>
        <c:lblOffset val="100"/>
        <c:tickLblSkip val="1"/>
        <c:noMultiLvlLbl val="0"/>
      </c:catAx>
      <c:valAx>
        <c:axId val="61936489"/>
        <c:scaling>
          <c:orientation val="maxMin"/>
          <c:max val="4000"/>
          <c:min val="-60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81832"/>
        <c:crossesAt val="1"/>
        <c:crossBetween val="between"/>
        <c:dispUnits/>
        <c:majorUnit val="1000"/>
      </c:valAx>
      <c:catAx>
        <c:axId val="20557490"/>
        <c:scaling>
          <c:orientation val="minMax"/>
        </c:scaling>
        <c:axPos val="l"/>
        <c:delete val="1"/>
        <c:majorTickMark val="out"/>
        <c:minorTickMark val="none"/>
        <c:tickLblPos val="nextTo"/>
        <c:crossAx val="50799683"/>
        <c:crosses val="autoZero"/>
        <c:auto val="1"/>
        <c:lblOffset val="100"/>
        <c:tickLblSkip val="1"/>
        <c:noMultiLvlLbl val="0"/>
      </c:catAx>
      <c:valAx>
        <c:axId val="50799683"/>
        <c:scaling>
          <c:orientation val="minMax"/>
          <c:max val="4000"/>
          <c:min val="-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合計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70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726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300" b="0" i="0" u="none" baseline="0">
                    <a:solidFill>
                      <a:srgbClr val="33CCCC"/>
                    </a:solidFill>
                    <a:latin typeface="ＭＳ Ｐゴシック"/>
                    <a:ea typeface="ＭＳ Ｐゴシック"/>
                    <a:cs typeface="ＭＳ Ｐゴシック"/>
                  </a:rPr>
                  <a:t>■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34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761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300" b="0" i="0" u="none" baseline="0">
                    <a:solidFill>
                      <a:srgbClr val="FF808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■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女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35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965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57490"/>
        <c:crosses val="max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年齢別人口の推移</a:t>
            </a:r>
          </a:p>
        </c:rich>
      </c:tx>
      <c:layout/>
      <c:spPr>
        <a:noFill/>
        <a:ln>
          <a:noFill/>
        </a:ln>
      </c:spPr>
    </c:title>
    <c:view3D>
      <c:rotX val="15"/>
      <c:hPercent val="94"/>
      <c:rotY val="20"/>
      <c:depthPercent val="2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'Ⅱ-11'!#REF!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'Ⅱ-11'!#REF!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'Ⅱ-11'!#REF!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53412958"/>
        <c:axId val="10954575"/>
      </c:bar3DChart>
      <c:catAx>
        <c:axId val="534129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0954575"/>
        <c:crosses val="autoZero"/>
        <c:auto val="0"/>
        <c:lblOffset val="100"/>
        <c:tickLblSkip val="3"/>
        <c:noMultiLvlLbl val="0"/>
      </c:catAx>
      <c:valAx>
        <c:axId val="10954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12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年齢（３区分）別人口の推移</a:t>
            </a:r>
          </a:p>
        </c:rich>
      </c:tx>
      <c:layout>
        <c:manualLayout>
          <c:xMode val="factor"/>
          <c:yMode val="factor"/>
          <c:x val="0.03475"/>
          <c:y val="0.0605"/>
        </c:manualLayout>
      </c:layout>
      <c:spPr>
        <a:noFill/>
        <a:ln w="3175"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365"/>
          <c:w val="0.863"/>
          <c:h val="0.873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'Ⅱ-12'!$K$44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'Ⅱ-12'!$J$26:$J$32</c:f>
              <c:strCache/>
            </c:strRef>
          </c:cat>
          <c:val>
            <c:numRef>
              <c:f>'Ⅱ-12'!$K$26:$K$32</c:f>
              <c:numCache/>
            </c:numRef>
          </c:val>
          <c:shape val="box"/>
        </c:ser>
        <c:ser>
          <c:idx val="1"/>
          <c:order val="1"/>
          <c:tx>
            <c:strRef>
              <c:f>'Ⅱ-12'!$L$44</c:f>
              <c:strCache>
                <c:ptCount val="1"/>
                <c:pt idx="0">
                  <c:v>生産年齢人口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'Ⅱ-12'!$J$26:$J$32</c:f>
              <c:strCache/>
            </c:strRef>
          </c:cat>
          <c:val>
            <c:numRef>
              <c:f>'Ⅱ-12'!$L$26:$L$32</c:f>
              <c:numCache/>
            </c:numRef>
          </c:val>
          <c:shape val="box"/>
        </c:ser>
        <c:ser>
          <c:idx val="2"/>
          <c:order val="2"/>
          <c:tx>
            <c:strRef>
              <c:f>'Ⅱ-12'!$M$44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'Ⅱ-12'!$J$26:$J$32</c:f>
              <c:strCache/>
            </c:strRef>
          </c:cat>
          <c:val>
            <c:numRef>
              <c:f>'Ⅱ-12'!$M$26:$M$32</c:f>
              <c:numCache/>
            </c:numRef>
          </c:val>
          <c:shape val="box"/>
        </c:ser>
        <c:overlap val="100"/>
        <c:shape val="box"/>
        <c:axId val="31482312"/>
        <c:axId val="14905353"/>
      </c:bar3DChart>
      <c:catAx>
        <c:axId val="314823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4905353"/>
        <c:crosses val="autoZero"/>
        <c:auto val="1"/>
        <c:lblOffset val="100"/>
        <c:tickLblSkip val="1"/>
        <c:noMultiLvlLbl val="0"/>
      </c:catAx>
      <c:valAx>
        <c:axId val="149053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8231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5"/>
          <c:y val="0.421"/>
          <c:w val="0.15575"/>
          <c:h val="0.2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令和元年　年齢（３区分）人口の比較</a:t>
            </a:r>
          </a:p>
        </c:rich>
      </c:tx>
      <c:layout>
        <c:manualLayout>
          <c:xMode val="factor"/>
          <c:yMode val="factor"/>
          <c:x val="0.05825"/>
          <c:y val="0.00275"/>
        </c:manualLayout>
      </c:layout>
      <c:spPr>
        <a:noFill/>
        <a:ln w="3175">
          <a:noFill/>
        </a:ln>
      </c:spPr>
    </c:title>
    <c:view3D>
      <c:rotX val="36"/>
      <c:hPercent val="41"/>
      <c:rotY val="44"/>
      <c:depthPercent val="100"/>
      <c:rAngAx val="1"/>
    </c:view3D>
    <c:plotArea>
      <c:layout>
        <c:manualLayout>
          <c:xMode val="edge"/>
          <c:yMode val="edge"/>
          <c:x val="0.02225"/>
          <c:y val="0.0925"/>
          <c:w val="0.979"/>
          <c:h val="0.9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'Ⅱ-12'!$J$45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'Ⅱ-12'!$K$44:$M$44</c:f>
              <c:strCache/>
            </c:strRef>
          </c:cat>
          <c:val>
            <c:numRef>
              <c:f>'Ⅱ-12'!$K$45:$M$45</c:f>
              <c:numCache/>
            </c:numRef>
          </c:val>
          <c:shape val="cylinder"/>
        </c:ser>
        <c:shape val="cylinder"/>
        <c:axId val="67039314"/>
        <c:axId val="66482915"/>
      </c:bar3DChart>
      <c:catAx>
        <c:axId val="67039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6482915"/>
        <c:crosses val="autoZero"/>
        <c:auto val="1"/>
        <c:lblOffset val="100"/>
        <c:tickLblSkip val="1"/>
        <c:noMultiLvlLbl val="0"/>
      </c:catAx>
      <c:valAx>
        <c:axId val="664829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8725"/>
              <c:y val="-0.3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70393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平　成　２１　年</a:t>
            </a:r>
          </a:p>
        </c:rich>
      </c:tx>
      <c:layout>
        <c:manualLayout>
          <c:xMode val="factor"/>
          <c:yMode val="factor"/>
          <c:x val="-0.004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325"/>
          <c:w val="0.9615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ピラミッド!$G$81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2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4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5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6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7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8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9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0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1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2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3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4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5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6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7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8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9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20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ピラミッド!$F$82:$F$103</c:f>
              <c:strCache/>
            </c:strRef>
          </c:cat>
          <c:val>
            <c:numRef>
              <c:f>ピラミッド!$G$82:$G$103</c:f>
              <c:numCache/>
            </c:numRef>
          </c:val>
        </c:ser>
        <c:gapWidth val="50"/>
        <c:axId val="54543964"/>
        <c:axId val="21133629"/>
      </c:barChart>
      <c:barChart>
        <c:barDir val="bar"/>
        <c:grouping val="clustered"/>
        <c:varyColors val="0"/>
        <c:ser>
          <c:idx val="1"/>
          <c:order val="1"/>
          <c:tx>
            <c:strRef>
              <c:f>ピラミッド!$H$81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D99694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4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5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6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7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8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9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0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1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2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3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4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5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6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7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8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9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0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ピラミッド!$F$82:$F$103</c:f>
              <c:strCache/>
            </c:strRef>
          </c:cat>
          <c:val>
            <c:numRef>
              <c:f>ピラミッド!$H$82:$H$103</c:f>
              <c:numCache/>
            </c:numRef>
          </c:val>
        </c:ser>
        <c:gapWidth val="50"/>
        <c:axId val="55984934"/>
        <c:axId val="34102359"/>
      </c:barChart>
      <c:catAx>
        <c:axId val="5454396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33629"/>
        <c:crosses val="autoZero"/>
        <c:auto val="1"/>
        <c:lblOffset val="100"/>
        <c:tickLblSkip val="1"/>
        <c:noMultiLvlLbl val="0"/>
      </c:catAx>
      <c:valAx>
        <c:axId val="21133629"/>
        <c:scaling>
          <c:orientation val="maxMin"/>
          <c:min val="-60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43964"/>
        <c:crossesAt val="1"/>
        <c:crossBetween val="between"/>
        <c:dispUnits/>
        <c:majorUnit val="1000"/>
      </c:valAx>
      <c:catAx>
        <c:axId val="55984934"/>
        <c:scaling>
          <c:orientation val="minMax"/>
        </c:scaling>
        <c:axPos val="l"/>
        <c:delete val="1"/>
        <c:majorTickMark val="out"/>
        <c:minorTickMark val="none"/>
        <c:tickLblPos val="nextTo"/>
        <c:crossAx val="34102359"/>
        <c:crosses val="autoZero"/>
        <c:auto val="1"/>
        <c:lblOffset val="100"/>
        <c:tickLblSkip val="1"/>
        <c:noMultiLvlLbl val="0"/>
      </c:catAx>
      <c:valAx>
        <c:axId val="34102359"/>
        <c:scaling>
          <c:orientation val="minMax"/>
          <c:min val="-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合計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68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132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300" b="0" i="0" u="none" baseline="0">
                    <a:solidFill>
                      <a:srgbClr val="33CCCC"/>
                    </a:solidFill>
                    <a:latin typeface="ＭＳ Ｐゴシック"/>
                    <a:ea typeface="ＭＳ Ｐゴシック"/>
                    <a:cs typeface="ＭＳ Ｐゴシック"/>
                  </a:rPr>
                  <a:t>■</a:t>
                </a:r>
                <a:r>
                  <a:rPr lang="en-US" cap="none" sz="1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</a:t>
                </a:r>
                <a:r>
                  <a:rPr lang="en-US" cap="none" sz="1300" b="0" i="0" u="none" baseline="0">
                    <a:solidFill>
                      <a:srgbClr val="33CCCC"/>
                    </a:solidFill>
                  </a:rPr>
                  <a:t> 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33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217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300" b="0" i="0" u="none" baseline="0">
                    <a:solidFill>
                      <a:srgbClr val="FF808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■</a:t>
                </a:r>
                <a:r>
                  <a:rPr lang="en-US" cap="none" sz="1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女</a:t>
                </a:r>
                <a:r>
                  <a:rPr lang="en-US" cap="none" sz="1300" b="0" i="0" u="none" baseline="0">
                    <a:solidFill>
                      <a:srgbClr val="FF8080"/>
                    </a:solidFill>
                  </a:rPr>
                  <a:t> </a:t>
                </a: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34</a:t>
                </a:r>
                <a:r>
                  <a:rPr lang="en-US" cap="none" sz="1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915</a:t>
                </a:r>
              </a:p>
            </c:rich>
          </c:tx>
          <c:layout>
            <c:manualLayout>
              <c:xMode val="factor"/>
              <c:yMode val="factor"/>
              <c:x val="-0.014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84934"/>
        <c:crosses val="max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平　成　２６　年</a:t>
            </a:r>
          </a:p>
        </c:rich>
      </c:tx>
      <c:layout>
        <c:manualLayout>
          <c:xMode val="factor"/>
          <c:yMode val="factor"/>
          <c:x val="-0.004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85"/>
          <c:w val="0.966"/>
          <c:h val="0.90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ピラミッド!$C$111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2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4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5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6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7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8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9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0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1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2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3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4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5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6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7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8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9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20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21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ピラミッド!$B$112:$B$133</c:f>
              <c:strCache/>
            </c:strRef>
          </c:cat>
          <c:val>
            <c:numRef>
              <c:f>ピラミッド!$C$112:$C$133</c:f>
              <c:numCache/>
            </c:numRef>
          </c:val>
        </c:ser>
        <c:gapWidth val="50"/>
        <c:axId val="38485776"/>
        <c:axId val="10827665"/>
      </c:barChart>
      <c:barChart>
        <c:barDir val="bar"/>
        <c:grouping val="clustered"/>
        <c:varyColors val="0"/>
        <c:ser>
          <c:idx val="1"/>
          <c:order val="1"/>
          <c:tx>
            <c:strRef>
              <c:f>ピラミッド!$D$111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DnDiag">
              <a:fgClr>
                <a:srgbClr val="D99694"/>
              </a:fgClr>
              <a:bgClr>
                <a:srgbClr val="FFFFFF"/>
              </a:bgClr>
            </a:patt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3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4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5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6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7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8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9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0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1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ピラミッド!$B$112:$B$133</c:f>
              <c:strCache/>
            </c:strRef>
          </c:cat>
          <c:val>
            <c:numRef>
              <c:f>ピラミッド!$D$112:$D$133</c:f>
              <c:numCache/>
            </c:numRef>
          </c:val>
        </c:ser>
        <c:gapWidth val="50"/>
        <c:axId val="30340122"/>
        <c:axId val="4625643"/>
      </c:barChart>
      <c:catAx>
        <c:axId val="3848577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27665"/>
        <c:crosses val="autoZero"/>
        <c:auto val="1"/>
        <c:lblOffset val="100"/>
        <c:tickLblSkip val="1"/>
        <c:noMultiLvlLbl val="0"/>
      </c:catAx>
      <c:valAx>
        <c:axId val="10827665"/>
        <c:scaling>
          <c:orientation val="maxMin"/>
          <c:max val="4000"/>
          <c:min val="-60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85776"/>
        <c:crossesAt val="1"/>
        <c:crossBetween val="between"/>
        <c:dispUnits/>
        <c:majorUnit val="1000"/>
      </c:valAx>
      <c:catAx>
        <c:axId val="30340122"/>
        <c:scaling>
          <c:orientation val="minMax"/>
        </c:scaling>
        <c:axPos val="l"/>
        <c:delete val="1"/>
        <c:majorTickMark val="out"/>
        <c:minorTickMark val="none"/>
        <c:tickLblPos val="nextTo"/>
        <c:crossAx val="4625643"/>
        <c:crosses val="autoZero"/>
        <c:auto val="1"/>
        <c:lblOffset val="100"/>
        <c:tickLblSkip val="1"/>
        <c:noMultiLvlLbl val="0"/>
      </c:catAx>
      <c:valAx>
        <c:axId val="4625643"/>
        <c:scaling>
          <c:orientation val="minMax"/>
          <c:min val="-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合計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66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388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300" b="0" i="0" u="none" baseline="0">
                    <a:solidFill>
                      <a:srgbClr val="33CCCC"/>
                    </a:solidFill>
                    <a:latin typeface="ＭＳ Ｐゴシック"/>
                    <a:ea typeface="ＭＳ Ｐゴシック"/>
                    <a:cs typeface="ＭＳ Ｐゴシック"/>
                  </a:rPr>
                  <a:t>■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32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316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300" b="0" i="0" u="none" baseline="0">
                    <a:solidFill>
                      <a:srgbClr val="FF808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■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女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34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072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40122"/>
        <c:crosses val="max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令　和　元　年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875"/>
          <c:w val="0.9655"/>
          <c:h val="0.90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ピラミッド!$G$111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DnDiag">
              <a:fgClr>
                <a:srgbClr val="558ED5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2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3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4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5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6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7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8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9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21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ピラミッド!$F$112:$F$133</c:f>
              <c:strCache/>
            </c:strRef>
          </c:cat>
          <c:val>
            <c:numRef>
              <c:f>ピラミッド!$G$112:$G$133</c:f>
              <c:numCache/>
            </c:numRef>
          </c:val>
        </c:ser>
        <c:gapWidth val="50"/>
        <c:axId val="41630788"/>
        <c:axId val="39132773"/>
      </c:barChart>
      <c:barChart>
        <c:barDir val="bar"/>
        <c:grouping val="clustered"/>
        <c:varyColors val="0"/>
        <c:ser>
          <c:idx val="1"/>
          <c:order val="1"/>
          <c:tx>
            <c:strRef>
              <c:f>ピラミッド!$H$111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DnDiag">
              <a:fgClr>
                <a:srgbClr val="D99694"/>
              </a:fgClr>
              <a:bgClr>
                <a:srgbClr val="FFFFFF"/>
              </a:bgClr>
            </a:patt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3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4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5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6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7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8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9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0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1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ピラミッド!$F$112:$F$133</c:f>
              <c:strCache/>
            </c:strRef>
          </c:cat>
          <c:val>
            <c:numRef>
              <c:f>ピラミッド!$H$112:$H$133</c:f>
              <c:numCache/>
            </c:numRef>
          </c:val>
        </c:ser>
        <c:gapWidth val="50"/>
        <c:axId val="16650638"/>
        <c:axId val="15638015"/>
      </c:barChart>
      <c:catAx>
        <c:axId val="4163078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32773"/>
        <c:crosses val="autoZero"/>
        <c:auto val="1"/>
        <c:lblOffset val="100"/>
        <c:tickLblSkip val="1"/>
        <c:noMultiLvlLbl val="0"/>
      </c:catAx>
      <c:valAx>
        <c:axId val="39132773"/>
        <c:scaling>
          <c:orientation val="maxMin"/>
          <c:max val="4000"/>
          <c:min val="-60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30788"/>
        <c:crossesAt val="1"/>
        <c:crossBetween val="between"/>
        <c:dispUnits/>
        <c:majorUnit val="1000"/>
      </c:valAx>
      <c:catAx>
        <c:axId val="16650638"/>
        <c:scaling>
          <c:orientation val="minMax"/>
        </c:scaling>
        <c:axPos val="l"/>
        <c:delete val="1"/>
        <c:majorTickMark val="out"/>
        <c:minorTickMark val="none"/>
        <c:tickLblPos val="nextTo"/>
        <c:crossAx val="15638015"/>
        <c:crosses val="autoZero"/>
        <c:auto val="1"/>
        <c:lblOffset val="100"/>
        <c:tickLblSkip val="1"/>
        <c:noMultiLvlLbl val="0"/>
      </c:catAx>
      <c:valAx>
        <c:axId val="15638015"/>
        <c:scaling>
          <c:orientation val="minMax"/>
          <c:max val="4000"/>
          <c:min val="-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合計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63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569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300" b="0" i="0" u="none" baseline="0">
                    <a:solidFill>
                      <a:srgbClr val="33CCCC"/>
                    </a:solidFill>
                    <a:latin typeface="ＭＳ Ｐゴシック"/>
                    <a:ea typeface="ＭＳ Ｐゴシック"/>
                    <a:cs typeface="ＭＳ Ｐゴシック"/>
                  </a:rPr>
                  <a:t>■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30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915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300" b="0" i="0" u="none" baseline="0">
                    <a:solidFill>
                      <a:srgbClr val="FF808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■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女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32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654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50638"/>
        <c:crosses val="max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国勢調査（旧藤岡市）</a:t>
            </a:r>
          </a:p>
        </c:rich>
      </c:tx>
      <c:layout>
        <c:manualLayout>
          <c:xMode val="factor"/>
          <c:yMode val="factor"/>
          <c:x val="0.023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3075"/>
          <c:w val="0.80525"/>
          <c:h val="0.7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'Ⅱ-6'!$J$16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'Ⅱ-6'!$I$17:$I$20</c:f>
              <c:strCache/>
            </c:strRef>
          </c:cat>
          <c:val>
            <c:numRef>
              <c:f>'Ⅱ-6'!$J$17:$J$20</c:f>
              <c:numCache/>
            </c:numRef>
          </c:val>
        </c:ser>
        <c:ser>
          <c:idx val="0"/>
          <c:order val="1"/>
          <c:tx>
            <c:strRef>
              <c:f>'Ⅱ-6'!$K$16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'Ⅱ-6'!$I$17:$I$20</c:f>
              <c:strCache/>
            </c:strRef>
          </c:cat>
          <c:val>
            <c:numRef>
              <c:f>'Ⅱ-6'!$K$17:$K$20</c:f>
              <c:numCache/>
            </c:numRef>
          </c:val>
        </c:ser>
        <c:axId val="6524408"/>
        <c:axId val="58719673"/>
      </c:barChart>
      <c:lineChart>
        <c:grouping val="standard"/>
        <c:varyColors val="0"/>
        <c:ser>
          <c:idx val="2"/>
          <c:order val="2"/>
          <c:tx>
            <c:strRef>
              <c:f>'Ⅱ-6'!$L$16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'Ⅱ-6'!$I$17:$I$20</c:f>
              <c:strCache/>
            </c:strRef>
          </c:cat>
          <c:val>
            <c:numRef>
              <c:f>'Ⅱ-6'!$L$17:$L$20</c:f>
              <c:numCache/>
            </c:numRef>
          </c:val>
          <c:smooth val="0"/>
        </c:ser>
        <c:ser>
          <c:idx val="3"/>
          <c:order val="3"/>
          <c:tx>
            <c:strRef>
              <c:f>'Ⅱ-6'!$M$16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'Ⅱ-6'!$I$17:$I$20</c:f>
              <c:strCache/>
            </c:strRef>
          </c:cat>
          <c:val>
            <c:numRef>
              <c:f>'Ⅱ-6'!$M$17:$M$20</c:f>
              <c:numCache/>
            </c:numRef>
          </c:val>
          <c:smooth val="0"/>
        </c:ser>
        <c:axId val="58715010"/>
        <c:axId val="58673043"/>
      </c:lineChart>
      <c:catAx>
        <c:axId val="6524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19673"/>
        <c:crosses val="autoZero"/>
        <c:auto val="0"/>
        <c:lblOffset val="100"/>
        <c:tickLblSkip val="1"/>
        <c:noMultiLvlLbl val="0"/>
      </c:catAx>
      <c:valAx>
        <c:axId val="587196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4408"/>
        <c:crossesAt val="1"/>
        <c:crossBetween val="between"/>
        <c:dispUnits/>
      </c:valAx>
      <c:catAx>
        <c:axId val="58715010"/>
        <c:scaling>
          <c:orientation val="minMax"/>
        </c:scaling>
        <c:axPos val="b"/>
        <c:delete val="1"/>
        <c:majorTickMark val="out"/>
        <c:minorTickMark val="none"/>
        <c:tickLblPos val="nextTo"/>
        <c:crossAx val="58673043"/>
        <c:crosses val="autoZero"/>
        <c:auto val="0"/>
        <c:lblOffset val="100"/>
        <c:tickLblSkip val="1"/>
        <c:noMultiLvlLbl val="0"/>
      </c:catAx>
      <c:valAx>
        <c:axId val="586730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男・女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150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365"/>
          <c:w val="0.141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国勢調査（旧鬼石町）</a:t>
            </a:r>
          </a:p>
        </c:rich>
      </c:tx>
      <c:layout>
        <c:manualLayout>
          <c:xMode val="factor"/>
          <c:yMode val="factor"/>
          <c:x val="0.023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2275"/>
          <c:w val="0.7765"/>
          <c:h val="0.8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'Ⅱ-6'!$J$22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'Ⅱ-6'!$I$23:$I$26</c:f>
              <c:strCache/>
            </c:strRef>
          </c:cat>
          <c:val>
            <c:numRef>
              <c:f>'Ⅱ-6'!$J$23:$J$26</c:f>
              <c:numCache/>
            </c:numRef>
          </c:val>
        </c:ser>
        <c:ser>
          <c:idx val="0"/>
          <c:order val="1"/>
          <c:tx>
            <c:strRef>
              <c:f>'Ⅱ-6'!$K$22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'Ⅱ-6'!$I$23:$I$26</c:f>
              <c:strCache/>
            </c:strRef>
          </c:cat>
          <c:val>
            <c:numRef>
              <c:f>'Ⅱ-6'!$K$23:$K$26</c:f>
              <c:numCache/>
            </c:numRef>
          </c:val>
        </c:ser>
        <c:axId val="58295340"/>
        <c:axId val="54896013"/>
      </c:barChart>
      <c:lineChart>
        <c:grouping val="standard"/>
        <c:varyColors val="0"/>
        <c:ser>
          <c:idx val="2"/>
          <c:order val="2"/>
          <c:tx>
            <c:strRef>
              <c:f>'Ⅱ-6'!$L$22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'Ⅱ-6'!$I$23:$I$25</c:f>
              <c:strCache/>
            </c:strRef>
          </c:cat>
          <c:val>
            <c:numRef>
              <c:f>'Ⅱ-6'!$L$23:$L$26</c:f>
              <c:numCache/>
            </c:numRef>
          </c:val>
          <c:smooth val="0"/>
        </c:ser>
        <c:ser>
          <c:idx val="3"/>
          <c:order val="3"/>
          <c:tx>
            <c:strRef>
              <c:f>'Ⅱ-6'!$M$22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'Ⅱ-6'!$I$23:$I$25</c:f>
              <c:strCache/>
            </c:strRef>
          </c:cat>
          <c:val>
            <c:numRef>
              <c:f>'Ⅱ-6'!$M$23:$M$26</c:f>
              <c:numCache/>
            </c:numRef>
          </c:val>
          <c:smooth val="0"/>
        </c:ser>
        <c:axId val="24302070"/>
        <c:axId val="17392039"/>
      </c:lineChart>
      <c:catAx>
        <c:axId val="58295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96013"/>
        <c:crosses val="autoZero"/>
        <c:auto val="0"/>
        <c:lblOffset val="100"/>
        <c:tickLblSkip val="1"/>
        <c:noMultiLvlLbl val="0"/>
      </c:catAx>
      <c:valAx>
        <c:axId val="54896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56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95340"/>
        <c:crossesAt val="1"/>
        <c:crossBetween val="between"/>
        <c:dispUnits/>
      </c:valAx>
      <c:catAx>
        <c:axId val="24302070"/>
        <c:scaling>
          <c:orientation val="minMax"/>
        </c:scaling>
        <c:axPos val="b"/>
        <c:delete val="1"/>
        <c:majorTickMark val="out"/>
        <c:minorTickMark val="none"/>
        <c:tickLblPos val="nextTo"/>
        <c:crossAx val="17392039"/>
        <c:crosses val="autoZero"/>
        <c:auto val="0"/>
        <c:lblOffset val="100"/>
        <c:tickLblSkip val="1"/>
        <c:noMultiLvlLbl val="0"/>
      </c:catAx>
      <c:valAx>
        <c:axId val="17392039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男・女</a:t>
                </a:r>
              </a:p>
            </c:rich>
          </c:tx>
          <c:layout>
            <c:manualLayout>
              <c:xMode val="factor"/>
              <c:yMode val="factor"/>
              <c:x val="0.019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020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409"/>
          <c:w val="0.1485"/>
          <c:h val="0.2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産業別人口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'Ⅱ-10'!#REF!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'Ⅱ-10'!#REF!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'Ⅱ-10'!#REF!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2310624"/>
        <c:axId val="66577889"/>
      </c:barChart>
      <c:catAx>
        <c:axId val="223106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77889"/>
        <c:crosses val="autoZero"/>
        <c:auto val="0"/>
        <c:lblOffset val="100"/>
        <c:tickLblSkip val="4"/>
        <c:noMultiLvlLbl val="0"/>
      </c:catAx>
      <c:valAx>
        <c:axId val="66577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106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産業別人口（藤岡市）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'Ⅱ-10'!#REF!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</c:strRef>
          </c:cat>
          <c:val>
            <c:numRef>
              <c:f>'Ⅱ-10'!#REF!</c:f>
            </c:numRef>
          </c:val>
        </c:ser>
        <c:ser>
          <c:idx val="1"/>
          <c:order val="1"/>
          <c:tx>
            <c:v>'Ⅱ-10'!#REF!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</c:strRef>
          </c:cat>
          <c:val>
            <c:numRef>
              <c:f>'Ⅱ-10'!#REF!</c:f>
            </c:numRef>
          </c:val>
        </c:ser>
        <c:ser>
          <c:idx val="2"/>
          <c:order val="2"/>
          <c:tx>
            <c:v>'Ⅱ-10'!#REF!</c:v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</c:strRef>
          </c:cat>
          <c:val>
            <c:numRef>
              <c:f>'Ⅱ-10'!#REF!</c:f>
            </c:numRef>
          </c:val>
        </c:ser>
        <c:overlap val="100"/>
        <c:axId val="62330090"/>
        <c:axId val="24099899"/>
      </c:barChart>
      <c:catAx>
        <c:axId val="623300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24099899"/>
        <c:crosses val="autoZero"/>
        <c:auto val="1"/>
        <c:lblOffset val="100"/>
        <c:tickLblSkip val="1"/>
        <c:noMultiLvlLbl val="0"/>
      </c:catAx>
      <c:valAx>
        <c:axId val="24099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33009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年齢別人口の推移</a:t>
            </a:r>
          </a:p>
        </c:rich>
      </c:tx>
      <c:layout/>
      <c:spPr>
        <a:noFill/>
        <a:ln>
          <a:noFill/>
        </a:ln>
      </c:spPr>
    </c:title>
    <c:view3D>
      <c:rotX val="15"/>
      <c:hPercent val="94"/>
      <c:rotY val="20"/>
      <c:depthPercent val="2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'Ⅱ-11'!#REF!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'Ⅱ-11'!#REF!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'Ⅱ-11'!#REF!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15572500"/>
        <c:axId val="5934773"/>
      </c:bar3DChart>
      <c:catAx>
        <c:axId val="155725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34773"/>
        <c:crosses val="autoZero"/>
        <c:auto val="0"/>
        <c:lblOffset val="100"/>
        <c:tickLblSkip val="3"/>
        <c:noMultiLvlLbl val="0"/>
      </c:catAx>
      <c:valAx>
        <c:axId val="5934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72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19050</xdr:rowOff>
    </xdr:from>
    <xdr:ext cx="4676775" cy="6477000"/>
    <xdr:graphicFrame>
      <xdr:nvGraphicFramePr>
        <xdr:cNvPr id="1" name="グラフ 7"/>
        <xdr:cNvGraphicFramePr/>
      </xdr:nvGraphicFramePr>
      <xdr:xfrm>
        <a:off x="304800" y="790575"/>
        <a:ext cx="46767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47625</xdr:colOff>
      <xdr:row>3</xdr:row>
      <xdr:rowOff>19050</xdr:rowOff>
    </xdr:from>
    <xdr:ext cx="4676775" cy="6477000"/>
    <xdr:graphicFrame>
      <xdr:nvGraphicFramePr>
        <xdr:cNvPr id="2" name="グラフ 8"/>
        <xdr:cNvGraphicFramePr/>
      </xdr:nvGraphicFramePr>
      <xdr:xfrm>
        <a:off x="5029200" y="790575"/>
        <a:ext cx="4676775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28575</xdr:colOff>
      <xdr:row>39</xdr:row>
      <xdr:rowOff>9525</xdr:rowOff>
    </xdr:from>
    <xdr:ext cx="4676775" cy="6477000"/>
    <xdr:graphicFrame>
      <xdr:nvGraphicFramePr>
        <xdr:cNvPr id="3" name="グラフ 9"/>
        <xdr:cNvGraphicFramePr/>
      </xdr:nvGraphicFramePr>
      <xdr:xfrm>
        <a:off x="304800" y="7639050"/>
        <a:ext cx="4676775" cy="647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10</xdr:col>
      <xdr:colOff>38100</xdr:colOff>
      <xdr:row>38</xdr:row>
      <xdr:rowOff>190500</xdr:rowOff>
    </xdr:from>
    <xdr:to>
      <xdr:col>19</xdr:col>
      <xdr:colOff>171450</xdr:colOff>
      <xdr:row>73</xdr:row>
      <xdr:rowOff>85725</xdr:rowOff>
    </xdr:to>
    <xdr:graphicFrame>
      <xdr:nvGraphicFramePr>
        <xdr:cNvPr id="4" name="グラフ 10"/>
        <xdr:cNvGraphicFramePr/>
      </xdr:nvGraphicFramePr>
      <xdr:xfrm>
        <a:off x="5019675" y="7629525"/>
        <a:ext cx="4676775" cy="647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504825</xdr:colOff>
      <xdr:row>11</xdr:row>
      <xdr:rowOff>19050</xdr:rowOff>
    </xdr:from>
    <xdr:to>
      <xdr:col>9</xdr:col>
      <xdr:colOff>542925</xdr:colOff>
      <xdr:row>12</xdr:row>
      <xdr:rowOff>123825</xdr:rowOff>
    </xdr:to>
    <xdr:sp>
      <xdr:nvSpPr>
        <xdr:cNvPr id="5" name="テキスト ボックス 29"/>
        <xdr:cNvSpPr txBox="1">
          <a:spLocks noChangeArrowheads="1"/>
        </xdr:cNvSpPr>
      </xdr:nvSpPr>
      <xdr:spPr>
        <a:xfrm>
          <a:off x="3810000" y="2314575"/>
          <a:ext cx="10477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</a:t>
          </a:r>
        </a:p>
      </xdr:txBody>
    </xdr:sp>
    <xdr:clientData/>
  </xdr:twoCellAnchor>
  <xdr:twoCellAnchor>
    <xdr:from>
      <xdr:col>9</xdr:col>
      <xdr:colOff>200025</xdr:colOff>
      <xdr:row>32</xdr:row>
      <xdr:rowOff>95250</xdr:rowOff>
    </xdr:from>
    <xdr:to>
      <xdr:col>10</xdr:col>
      <xdr:colOff>447675</xdr:colOff>
      <xdr:row>34</xdr:row>
      <xdr:rowOff>28575</xdr:rowOff>
    </xdr:to>
    <xdr:sp>
      <xdr:nvSpPr>
        <xdr:cNvPr id="6" name="テキスト ボックス 41"/>
        <xdr:cNvSpPr txBox="1">
          <a:spLocks noChangeArrowheads="1"/>
        </xdr:cNvSpPr>
      </xdr:nvSpPr>
      <xdr:spPr>
        <a:xfrm>
          <a:off x="4514850" y="6391275"/>
          <a:ext cx="914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年少人口</a:t>
          </a:r>
        </a:p>
      </xdr:txBody>
    </xdr:sp>
    <xdr:clientData/>
  </xdr:twoCellAnchor>
  <xdr:twoCellAnchor>
    <xdr:from>
      <xdr:col>9</xdr:col>
      <xdr:colOff>390525</xdr:colOff>
      <xdr:row>24</xdr:row>
      <xdr:rowOff>38100</xdr:rowOff>
    </xdr:from>
    <xdr:to>
      <xdr:col>10</xdr:col>
      <xdr:colOff>304800</xdr:colOff>
      <xdr:row>28</xdr:row>
      <xdr:rowOff>47625</xdr:rowOff>
    </xdr:to>
    <xdr:sp>
      <xdr:nvSpPr>
        <xdr:cNvPr id="7" name="テキスト ボックス 31"/>
        <xdr:cNvSpPr txBox="1">
          <a:spLocks noChangeArrowheads="1"/>
        </xdr:cNvSpPr>
      </xdr:nvSpPr>
      <xdr:spPr>
        <a:xfrm>
          <a:off x="4705350" y="4810125"/>
          <a:ext cx="5810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　　年齢　　人口</a:t>
          </a:r>
        </a:p>
      </xdr:txBody>
    </xdr:sp>
    <xdr:clientData/>
  </xdr:twoCellAnchor>
  <xdr:twoCellAnchor>
    <xdr:from>
      <xdr:col>7</xdr:col>
      <xdr:colOff>409575</xdr:colOff>
      <xdr:row>10</xdr:row>
      <xdr:rowOff>161925</xdr:rowOff>
    </xdr:from>
    <xdr:to>
      <xdr:col>9</xdr:col>
      <xdr:colOff>581025</xdr:colOff>
      <xdr:row>12</xdr:row>
      <xdr:rowOff>152400</xdr:rowOff>
    </xdr:to>
    <xdr:sp>
      <xdr:nvSpPr>
        <xdr:cNvPr id="8" name="四角形吹き出し 1"/>
        <xdr:cNvSpPr>
          <a:spLocks/>
        </xdr:cNvSpPr>
      </xdr:nvSpPr>
      <xdr:spPr>
        <a:xfrm>
          <a:off x="3714750" y="2266950"/>
          <a:ext cx="1181100" cy="371475"/>
        </a:xfrm>
        <a:prstGeom prst="wedgeRectCallout">
          <a:avLst>
            <a:gd name="adj1" fmla="val -63194"/>
            <a:gd name="adj2" fmla="val 4662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23</xdr:row>
      <xdr:rowOff>180975</xdr:rowOff>
    </xdr:from>
    <xdr:to>
      <xdr:col>10</xdr:col>
      <xdr:colOff>361950</xdr:colOff>
      <xdr:row>28</xdr:row>
      <xdr:rowOff>104775</xdr:rowOff>
    </xdr:to>
    <xdr:sp>
      <xdr:nvSpPr>
        <xdr:cNvPr id="9" name="四角形吹き出し 2"/>
        <xdr:cNvSpPr>
          <a:spLocks/>
        </xdr:cNvSpPr>
      </xdr:nvSpPr>
      <xdr:spPr>
        <a:xfrm>
          <a:off x="4648200" y="4762500"/>
          <a:ext cx="695325" cy="876300"/>
        </a:xfrm>
        <a:prstGeom prst="wedgeRectCallout">
          <a:avLst>
            <a:gd name="adj1" fmla="val -79736"/>
            <a:gd name="adj2" fmla="val -1096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32</xdr:row>
      <xdr:rowOff>66675</xdr:rowOff>
    </xdr:from>
    <xdr:to>
      <xdr:col>11</xdr:col>
      <xdr:colOff>104775</xdr:colOff>
      <xdr:row>34</xdr:row>
      <xdr:rowOff>57150</xdr:rowOff>
    </xdr:to>
    <xdr:sp>
      <xdr:nvSpPr>
        <xdr:cNvPr id="10" name="四角形吹き出し 3"/>
        <xdr:cNvSpPr>
          <a:spLocks/>
        </xdr:cNvSpPr>
      </xdr:nvSpPr>
      <xdr:spPr>
        <a:xfrm>
          <a:off x="4391025" y="6362700"/>
          <a:ext cx="1200150" cy="371475"/>
        </a:xfrm>
        <a:prstGeom prst="wedgeRectCallout">
          <a:avLst>
            <a:gd name="adj1" fmla="val -62101"/>
            <a:gd name="adj2" fmla="val -929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14</xdr:row>
      <xdr:rowOff>152400</xdr:rowOff>
    </xdr:from>
    <xdr:to>
      <xdr:col>6</xdr:col>
      <xdr:colOff>571500</xdr:colOff>
      <xdr:row>34</xdr:row>
      <xdr:rowOff>19050</xdr:rowOff>
    </xdr:to>
    <xdr:graphicFrame>
      <xdr:nvGraphicFramePr>
        <xdr:cNvPr id="1" name="Chart 5"/>
        <xdr:cNvGraphicFramePr/>
      </xdr:nvGraphicFramePr>
      <xdr:xfrm>
        <a:off x="171450" y="2800350"/>
        <a:ext cx="54197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34</xdr:row>
      <xdr:rowOff>161925</xdr:rowOff>
    </xdr:from>
    <xdr:to>
      <xdr:col>6</xdr:col>
      <xdr:colOff>571500</xdr:colOff>
      <xdr:row>53</xdr:row>
      <xdr:rowOff>133350</xdr:rowOff>
    </xdr:to>
    <xdr:graphicFrame>
      <xdr:nvGraphicFramePr>
        <xdr:cNvPr id="2" name="Chart 6"/>
        <xdr:cNvGraphicFramePr/>
      </xdr:nvGraphicFramePr>
      <xdr:xfrm>
        <a:off x="180975" y="6238875"/>
        <a:ext cx="5410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943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131</xdr:row>
      <xdr:rowOff>0</xdr:rowOff>
    </xdr:from>
    <xdr:to>
      <xdr:col>10</xdr:col>
      <xdr:colOff>419100</xdr:colOff>
      <xdr:row>131</xdr:row>
      <xdr:rowOff>0</xdr:rowOff>
    </xdr:to>
    <xdr:graphicFrame>
      <xdr:nvGraphicFramePr>
        <xdr:cNvPr id="2" name="Chart 3"/>
        <xdr:cNvGraphicFramePr/>
      </xdr:nvGraphicFramePr>
      <xdr:xfrm>
        <a:off x="104775" y="30356175"/>
        <a:ext cx="704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142875" y="10210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</xdr:col>
      <xdr:colOff>0</xdr:colOff>
      <xdr:row>80</xdr:row>
      <xdr:rowOff>0</xdr:rowOff>
    </xdr:to>
    <xdr:graphicFrame>
      <xdr:nvGraphicFramePr>
        <xdr:cNvPr id="2" name="Chart 5"/>
        <xdr:cNvGraphicFramePr/>
      </xdr:nvGraphicFramePr>
      <xdr:xfrm>
        <a:off x="142875" y="17745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0</xdr:rowOff>
    </xdr:from>
    <xdr:to>
      <xdr:col>7</xdr:col>
      <xdr:colOff>638175</xdr:colOff>
      <xdr:row>33</xdr:row>
      <xdr:rowOff>104775</xdr:rowOff>
    </xdr:to>
    <xdr:graphicFrame>
      <xdr:nvGraphicFramePr>
        <xdr:cNvPr id="1" name="Chart 5"/>
        <xdr:cNvGraphicFramePr/>
      </xdr:nvGraphicFramePr>
      <xdr:xfrm>
        <a:off x="85725" y="2505075"/>
        <a:ext cx="66865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36</xdr:row>
      <xdr:rowOff>0</xdr:rowOff>
    </xdr:from>
    <xdr:to>
      <xdr:col>7</xdr:col>
      <xdr:colOff>676275</xdr:colOff>
      <xdr:row>56</xdr:row>
      <xdr:rowOff>123825</xdr:rowOff>
    </xdr:to>
    <xdr:graphicFrame>
      <xdr:nvGraphicFramePr>
        <xdr:cNvPr id="2" name="Chart 6"/>
        <xdr:cNvGraphicFramePr/>
      </xdr:nvGraphicFramePr>
      <xdr:xfrm>
        <a:off x="180975" y="6696075"/>
        <a:ext cx="66294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3:D13"/>
  <sheetViews>
    <sheetView tabSelected="1" view="pageBreakPreview" zoomScaleSheetLayoutView="100" workbookViewId="0" topLeftCell="A4">
      <selection activeCell="O12" sqref="O12"/>
    </sheetView>
  </sheetViews>
  <sheetFormatPr defaultColWidth="9.00390625" defaultRowHeight="13.5"/>
  <sheetData>
    <row r="13" ht="30.75">
      <c r="D13" s="6" t="s">
        <v>98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5" useFirstPageNumber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81"/>
  <sheetViews>
    <sheetView view="pageBreakPreview" zoomScaleSheetLayoutView="100" workbookViewId="0" topLeftCell="A73">
      <selection activeCell="O12" sqref="O12"/>
    </sheetView>
  </sheetViews>
  <sheetFormatPr defaultColWidth="9.00390625" defaultRowHeight="13.5"/>
  <cols>
    <col min="1" max="1" width="1.875" style="8" customWidth="1"/>
    <col min="2" max="2" width="3.875" style="8" customWidth="1"/>
    <col min="3" max="3" width="2.25390625" style="8" customWidth="1"/>
    <col min="4" max="4" width="4.125" style="8" customWidth="1"/>
    <col min="5" max="5" width="7.00390625" style="8" customWidth="1"/>
    <col min="6" max="7" width="8.00390625" style="8" customWidth="1"/>
    <col min="8" max="9" width="8.25390625" style="8" customWidth="1"/>
    <col min="10" max="10" width="7.875" style="8" customWidth="1"/>
    <col min="11" max="11" width="7.25390625" style="8" customWidth="1"/>
    <col min="12" max="14" width="8.00390625" style="8" customWidth="1"/>
    <col min="15" max="15" width="9.00390625" style="8" customWidth="1"/>
    <col min="16" max="16" width="4.375" style="8" customWidth="1"/>
    <col min="17" max="17" width="1.875" style="8" customWidth="1"/>
    <col min="18" max="18" width="6.50390625" style="8" customWidth="1"/>
    <col min="19" max="16384" width="9.00390625" style="8" customWidth="1"/>
  </cols>
  <sheetData>
    <row r="1" s="539" customFormat="1" ht="21.75" customHeight="1">
      <c r="B1" s="548" t="s">
        <v>434</v>
      </c>
    </row>
    <row r="2" spans="4:11" ht="15" customHeight="1">
      <c r="D2" s="9"/>
      <c r="E2" s="9"/>
      <c r="F2" s="9"/>
      <c r="G2" s="9"/>
      <c r="H2" s="10"/>
      <c r="I2" s="719" t="s">
        <v>156</v>
      </c>
      <c r="J2" s="781"/>
      <c r="K2" s="781"/>
    </row>
    <row r="3" spans="2:14" ht="16.5" customHeight="1">
      <c r="B3" s="684" t="s">
        <v>56</v>
      </c>
      <c r="C3" s="771"/>
      <c r="D3" s="771"/>
      <c r="E3" s="665"/>
      <c r="F3" s="700" t="s">
        <v>421</v>
      </c>
      <c r="G3" s="696"/>
      <c r="H3" s="696"/>
      <c r="I3" s="696" t="s">
        <v>136</v>
      </c>
      <c r="J3" s="696"/>
      <c r="K3" s="703"/>
      <c r="L3" s="100"/>
      <c r="M3" s="103"/>
      <c r="N3" s="103"/>
    </row>
    <row r="4" spans="2:14" ht="15.75" customHeight="1">
      <c r="B4" s="685"/>
      <c r="C4" s="769"/>
      <c r="D4" s="769"/>
      <c r="E4" s="691"/>
      <c r="F4" s="462" t="s">
        <v>7</v>
      </c>
      <c r="G4" s="463" t="s">
        <v>0</v>
      </c>
      <c r="H4" s="463" t="s">
        <v>1</v>
      </c>
      <c r="I4" s="463" t="s">
        <v>7</v>
      </c>
      <c r="J4" s="463" t="s">
        <v>0</v>
      </c>
      <c r="K4" s="464" t="s">
        <v>1</v>
      </c>
      <c r="L4" s="50"/>
      <c r="M4" s="51"/>
      <c r="N4" s="51"/>
    </row>
    <row r="5" spans="2:14" ht="10.5" customHeight="1">
      <c r="B5" s="226"/>
      <c r="C5" s="370"/>
      <c r="D5" s="370"/>
      <c r="E5" s="227"/>
      <c r="F5" s="258" t="s">
        <v>19</v>
      </c>
      <c r="G5" s="230" t="s">
        <v>19</v>
      </c>
      <c r="H5" s="230" t="s">
        <v>19</v>
      </c>
      <c r="I5" s="230" t="s">
        <v>19</v>
      </c>
      <c r="J5" s="230" t="s">
        <v>19</v>
      </c>
      <c r="K5" s="231" t="s">
        <v>19</v>
      </c>
      <c r="L5" s="102"/>
      <c r="M5" s="96"/>
      <c r="N5" s="96"/>
    </row>
    <row r="6" spans="2:14" ht="15.75" customHeight="1">
      <c r="B6" s="692" t="s">
        <v>123</v>
      </c>
      <c r="C6" s="773"/>
      <c r="D6" s="774"/>
      <c r="E6" s="380" t="s">
        <v>115</v>
      </c>
      <c r="F6" s="143">
        <f>SUM(G6:H6)</f>
        <v>62951</v>
      </c>
      <c r="G6" s="144">
        <f>G8+G10+G12+G14+G16+G18+G20+G22+G24+G26+G28+G30+G32+G34+G36+G38+G40+G42+G44+G46+G48+G50</f>
        <v>30888</v>
      </c>
      <c r="H6" s="144">
        <f>H8+H10+H12+H14+H16+H18+H20+H22+H24+H26+H28+H30+H32+H34+H36+H38+H40+H42+H44+H46+H48+H50</f>
        <v>32063</v>
      </c>
      <c r="I6" s="144">
        <f>J6+K6</f>
        <v>62480</v>
      </c>
      <c r="J6" s="144">
        <f>J8+J10+J12+J14+J16+J18+J20+J22+J24+J26+J28+J30+J32+J34+J36+J38+J40+J42+J44+J46+J48+J50</f>
        <v>30490</v>
      </c>
      <c r="K6" s="285">
        <f>K8+K10+K12+K14+K16+K18+K20+K22+K24+K26+K28+K30+K32+K34+K36+K38+K40+K42+K44+K46+K48+K50</f>
        <v>31990</v>
      </c>
      <c r="L6" s="13"/>
      <c r="M6" s="14"/>
      <c r="N6" s="14"/>
    </row>
    <row r="7" spans="2:14" ht="15.75" customHeight="1">
      <c r="B7" s="628"/>
      <c r="C7" s="773"/>
      <c r="D7" s="774"/>
      <c r="E7" s="372" t="s">
        <v>114</v>
      </c>
      <c r="F7" s="373">
        <f>SUM(G7:H7)</f>
        <v>7269</v>
      </c>
      <c r="G7" s="374">
        <f>G9+G11+G13+G15+G17+G19+G21+G23+G25+G27+G29+G31+G33+G35+G37+G39+G41+G43+G45+G47+G49+G51</f>
        <v>3517</v>
      </c>
      <c r="H7" s="374">
        <f>H9+H11+H13+H15+H17+H19+H21+H23+H25+H27+H29+H31+H33+H35+H37+H39+H41+H43+H45+H47+H49+H51</f>
        <v>3752</v>
      </c>
      <c r="I7" s="374">
        <f>SUM(J7:K7)</f>
        <v>6808</v>
      </c>
      <c r="J7" s="374">
        <f>J9+J11+J13+J15+J17+J19+J21+J23+J25+J27+J29+J31+J33+J35+J37+J39+J41+J43+J45+J47+J49+J51</f>
        <v>3241</v>
      </c>
      <c r="K7" s="375">
        <f>K9+K11+K13+K15+K17+K19+K21+K23+K25+K27+K29+K31+K33+K35+K37+K39+K41+K43+K45+K47+K49+K51</f>
        <v>3567</v>
      </c>
      <c r="L7" s="13"/>
      <c r="M7" s="14"/>
      <c r="N7" s="14"/>
    </row>
    <row r="8" spans="2:14" ht="15.75" customHeight="1">
      <c r="B8" s="772">
        <v>0</v>
      </c>
      <c r="C8" s="776" t="s">
        <v>57</v>
      </c>
      <c r="D8" s="775">
        <v>4</v>
      </c>
      <c r="E8" s="371" t="s">
        <v>115</v>
      </c>
      <c r="F8" s="143">
        <f aca="true" t="shared" si="0" ref="F8:F51">SUM(G8:H8)</f>
        <v>3054</v>
      </c>
      <c r="G8" s="144">
        <v>1512</v>
      </c>
      <c r="H8" s="144">
        <v>1542</v>
      </c>
      <c r="I8" s="144">
        <f>SUM(J8+K8)</f>
        <v>2754</v>
      </c>
      <c r="J8" s="144">
        <v>1382</v>
      </c>
      <c r="K8" s="285">
        <v>1372</v>
      </c>
      <c r="L8" s="13"/>
      <c r="M8" s="14"/>
      <c r="N8" s="14"/>
    </row>
    <row r="9" spans="2:14" ht="15.75" customHeight="1">
      <c r="B9" s="772"/>
      <c r="C9" s="776"/>
      <c r="D9" s="775"/>
      <c r="E9" s="372" t="s">
        <v>114</v>
      </c>
      <c r="F9" s="373">
        <f t="shared" si="0"/>
        <v>220</v>
      </c>
      <c r="G9" s="374">
        <v>114</v>
      </c>
      <c r="H9" s="374">
        <v>106</v>
      </c>
      <c r="I9" s="374">
        <f>SUM(J9:K9)</f>
        <v>188</v>
      </c>
      <c r="J9" s="374">
        <v>97</v>
      </c>
      <c r="K9" s="375">
        <v>91</v>
      </c>
      <c r="L9" s="13"/>
      <c r="M9" s="14"/>
      <c r="N9" s="14"/>
    </row>
    <row r="10" spans="2:14" ht="15.75" customHeight="1">
      <c r="B10" s="772">
        <v>5</v>
      </c>
      <c r="C10" s="777" t="s">
        <v>57</v>
      </c>
      <c r="D10" s="775">
        <v>9</v>
      </c>
      <c r="E10" s="371" t="s">
        <v>115</v>
      </c>
      <c r="F10" s="143">
        <f t="shared" si="0"/>
        <v>3332</v>
      </c>
      <c r="G10" s="144">
        <v>1712</v>
      </c>
      <c r="H10" s="144">
        <v>1620</v>
      </c>
      <c r="I10" s="144">
        <f>SUM(J10+K10)</f>
        <v>3178</v>
      </c>
      <c r="J10" s="144">
        <v>1571</v>
      </c>
      <c r="K10" s="285">
        <v>1607</v>
      </c>
      <c r="L10" s="13"/>
      <c r="M10" s="14"/>
      <c r="N10" s="14"/>
    </row>
    <row r="11" spans="2:14" ht="15.75" customHeight="1">
      <c r="B11" s="772"/>
      <c r="C11" s="777"/>
      <c r="D11" s="775"/>
      <c r="E11" s="372" t="s">
        <v>114</v>
      </c>
      <c r="F11" s="373">
        <f t="shared" si="0"/>
        <v>350</v>
      </c>
      <c r="G11" s="374">
        <v>183</v>
      </c>
      <c r="H11" s="374">
        <v>167</v>
      </c>
      <c r="I11" s="374">
        <f>SUM(J11:K11)</f>
        <v>245</v>
      </c>
      <c r="J11" s="374">
        <v>131</v>
      </c>
      <c r="K11" s="375">
        <v>114</v>
      </c>
      <c r="L11" s="13"/>
      <c r="M11" s="14"/>
      <c r="N11" s="14"/>
    </row>
    <row r="12" spans="2:14" ht="15.75" customHeight="1">
      <c r="B12" s="772">
        <v>10</v>
      </c>
      <c r="C12" s="776" t="s">
        <v>57</v>
      </c>
      <c r="D12" s="775">
        <v>14</v>
      </c>
      <c r="E12" s="371" t="s">
        <v>115</v>
      </c>
      <c r="F12" s="143">
        <f t="shared" si="0"/>
        <v>3426</v>
      </c>
      <c r="G12" s="144">
        <v>1760</v>
      </c>
      <c r="H12" s="144">
        <v>1666</v>
      </c>
      <c r="I12" s="144">
        <f>SUM(J12+K12)</f>
        <v>3359</v>
      </c>
      <c r="J12" s="144">
        <v>1733</v>
      </c>
      <c r="K12" s="285">
        <v>1626</v>
      </c>
      <c r="L12" s="13"/>
      <c r="M12" s="14"/>
      <c r="N12" s="14"/>
    </row>
    <row r="13" spans="2:14" ht="15.75" customHeight="1">
      <c r="B13" s="772"/>
      <c r="C13" s="776"/>
      <c r="D13" s="775"/>
      <c r="E13" s="372" t="s">
        <v>114</v>
      </c>
      <c r="F13" s="373">
        <f t="shared" si="0"/>
        <v>370</v>
      </c>
      <c r="G13" s="374">
        <v>195</v>
      </c>
      <c r="H13" s="374">
        <v>175</v>
      </c>
      <c r="I13" s="374">
        <f>SUM(J13:K13)</f>
        <v>339</v>
      </c>
      <c r="J13" s="374">
        <v>177</v>
      </c>
      <c r="K13" s="375">
        <v>162</v>
      </c>
      <c r="L13" s="13"/>
      <c r="M13" s="14"/>
      <c r="N13" s="14"/>
    </row>
    <row r="14" spans="2:14" ht="15.75" customHeight="1">
      <c r="B14" s="772">
        <v>15</v>
      </c>
      <c r="C14" s="776" t="s">
        <v>57</v>
      </c>
      <c r="D14" s="775">
        <v>19</v>
      </c>
      <c r="E14" s="371" t="s">
        <v>115</v>
      </c>
      <c r="F14" s="143">
        <f t="shared" si="0"/>
        <v>3799</v>
      </c>
      <c r="G14" s="144">
        <v>1914</v>
      </c>
      <c r="H14" s="144">
        <v>1885</v>
      </c>
      <c r="I14" s="144">
        <f>SUM(J14+K14)</f>
        <v>3188</v>
      </c>
      <c r="J14" s="144">
        <v>1600</v>
      </c>
      <c r="K14" s="285">
        <v>1588</v>
      </c>
      <c r="L14" s="13"/>
      <c r="M14" s="14"/>
      <c r="N14" s="14"/>
    </row>
    <row r="15" spans="2:14" ht="15.75" customHeight="1">
      <c r="B15" s="772"/>
      <c r="C15" s="776"/>
      <c r="D15" s="775"/>
      <c r="E15" s="372" t="s">
        <v>114</v>
      </c>
      <c r="F15" s="373">
        <f t="shared" si="0"/>
        <v>411</v>
      </c>
      <c r="G15" s="374">
        <v>196</v>
      </c>
      <c r="H15" s="374">
        <v>215</v>
      </c>
      <c r="I15" s="374">
        <f>SUM(J15:K15)</f>
        <v>341</v>
      </c>
      <c r="J15" s="374">
        <v>167</v>
      </c>
      <c r="K15" s="375">
        <v>174</v>
      </c>
      <c r="L15" s="13"/>
      <c r="M15" s="14"/>
      <c r="N15" s="14"/>
    </row>
    <row r="16" spans="2:14" ht="15.75" customHeight="1">
      <c r="B16" s="772">
        <v>20</v>
      </c>
      <c r="C16" s="776" t="s">
        <v>57</v>
      </c>
      <c r="D16" s="775">
        <v>24</v>
      </c>
      <c r="E16" s="371" t="s">
        <v>115</v>
      </c>
      <c r="F16" s="143">
        <f t="shared" si="0"/>
        <v>3724</v>
      </c>
      <c r="G16" s="144">
        <v>1872</v>
      </c>
      <c r="H16" s="144">
        <v>1852</v>
      </c>
      <c r="I16" s="144">
        <f>SUM(J16+K16)</f>
        <v>3122</v>
      </c>
      <c r="J16" s="144">
        <v>1540</v>
      </c>
      <c r="K16" s="285">
        <v>1582</v>
      </c>
      <c r="L16" s="13"/>
      <c r="M16" s="14"/>
      <c r="N16" s="14"/>
    </row>
    <row r="17" spans="2:14" ht="15.75" customHeight="1">
      <c r="B17" s="772"/>
      <c r="C17" s="776"/>
      <c r="D17" s="775"/>
      <c r="E17" s="372" t="s">
        <v>114</v>
      </c>
      <c r="F17" s="373">
        <f t="shared" si="0"/>
        <v>370</v>
      </c>
      <c r="G17" s="374">
        <v>188</v>
      </c>
      <c r="H17" s="374">
        <v>182</v>
      </c>
      <c r="I17" s="374">
        <f>SUM(J17:K17)</f>
        <v>347</v>
      </c>
      <c r="J17" s="374">
        <v>131</v>
      </c>
      <c r="K17" s="375">
        <v>216</v>
      </c>
      <c r="L17" s="13"/>
      <c r="M17" s="14"/>
      <c r="N17" s="14"/>
    </row>
    <row r="18" spans="2:14" ht="15.75" customHeight="1">
      <c r="B18" s="772">
        <v>25</v>
      </c>
      <c r="C18" s="776" t="s">
        <v>57</v>
      </c>
      <c r="D18" s="775">
        <v>29</v>
      </c>
      <c r="E18" s="371" t="s">
        <v>115</v>
      </c>
      <c r="F18" s="143">
        <f t="shared" si="0"/>
        <v>4718</v>
      </c>
      <c r="G18" s="144">
        <v>2430</v>
      </c>
      <c r="H18" s="144">
        <v>2288</v>
      </c>
      <c r="I18" s="144">
        <f>SUM(J18+K18)</f>
        <v>3806</v>
      </c>
      <c r="J18" s="144">
        <v>1994</v>
      </c>
      <c r="K18" s="285">
        <v>1812</v>
      </c>
      <c r="L18" s="13"/>
      <c r="M18" s="14"/>
      <c r="N18" s="14"/>
    </row>
    <row r="19" spans="2:14" ht="15.75" customHeight="1">
      <c r="B19" s="772"/>
      <c r="C19" s="776"/>
      <c r="D19" s="775"/>
      <c r="E19" s="372" t="s">
        <v>114</v>
      </c>
      <c r="F19" s="373">
        <f t="shared" si="0"/>
        <v>371</v>
      </c>
      <c r="G19" s="374">
        <v>195</v>
      </c>
      <c r="H19" s="374">
        <v>176</v>
      </c>
      <c r="I19" s="374">
        <f>SUM(J19:K19)</f>
        <v>294</v>
      </c>
      <c r="J19" s="374">
        <v>143</v>
      </c>
      <c r="K19" s="375">
        <v>151</v>
      </c>
      <c r="L19" s="13"/>
      <c r="M19" s="14"/>
      <c r="N19" s="14"/>
    </row>
    <row r="20" spans="2:14" ht="15.75" customHeight="1">
      <c r="B20" s="772">
        <v>30</v>
      </c>
      <c r="C20" s="776" t="s">
        <v>57</v>
      </c>
      <c r="D20" s="775">
        <v>34</v>
      </c>
      <c r="E20" s="371" t="s">
        <v>115</v>
      </c>
      <c r="F20" s="143">
        <f t="shared" si="0"/>
        <v>3998</v>
      </c>
      <c r="G20" s="144">
        <v>2008</v>
      </c>
      <c r="H20" s="144">
        <v>1990</v>
      </c>
      <c r="I20" s="144">
        <f>SUM(J20+K20)</f>
        <v>4563</v>
      </c>
      <c r="J20" s="144">
        <v>2363</v>
      </c>
      <c r="K20" s="285">
        <v>2200</v>
      </c>
      <c r="L20" s="13"/>
      <c r="M20" s="14"/>
      <c r="N20" s="14"/>
    </row>
    <row r="21" spans="2:14" ht="15.75" customHeight="1">
      <c r="B21" s="772"/>
      <c r="C21" s="776"/>
      <c r="D21" s="775"/>
      <c r="E21" s="377" t="s">
        <v>114</v>
      </c>
      <c r="F21" s="319">
        <f t="shared" si="0"/>
        <v>388</v>
      </c>
      <c r="G21" s="320">
        <v>185</v>
      </c>
      <c r="H21" s="320">
        <v>203</v>
      </c>
      <c r="I21" s="320">
        <f>SUM(J21:K21)</f>
        <v>338</v>
      </c>
      <c r="J21" s="320">
        <v>182</v>
      </c>
      <c r="K21" s="321">
        <v>156</v>
      </c>
      <c r="L21" s="13"/>
      <c r="M21" s="14"/>
      <c r="N21" s="14"/>
    </row>
    <row r="22" spans="2:14" ht="15.75" customHeight="1">
      <c r="B22" s="772">
        <v>35</v>
      </c>
      <c r="C22" s="776" t="s">
        <v>57</v>
      </c>
      <c r="D22" s="775">
        <v>39</v>
      </c>
      <c r="E22" s="378" t="s">
        <v>115</v>
      </c>
      <c r="F22" s="346">
        <f t="shared" si="0"/>
        <v>3821</v>
      </c>
      <c r="G22" s="347">
        <v>1905</v>
      </c>
      <c r="H22" s="347">
        <v>1916</v>
      </c>
      <c r="I22" s="347">
        <f>SUM(J22:K22)</f>
        <v>4023</v>
      </c>
      <c r="J22" s="347">
        <v>1994</v>
      </c>
      <c r="K22" s="379">
        <v>2029</v>
      </c>
      <c r="L22" s="13"/>
      <c r="M22" s="14"/>
      <c r="N22" s="14"/>
    </row>
    <row r="23" spans="2:14" ht="15.75" customHeight="1">
      <c r="B23" s="772"/>
      <c r="C23" s="776"/>
      <c r="D23" s="775"/>
      <c r="E23" s="372" t="s">
        <v>114</v>
      </c>
      <c r="F23" s="373">
        <f t="shared" si="0"/>
        <v>377</v>
      </c>
      <c r="G23" s="374">
        <v>207</v>
      </c>
      <c r="H23" s="374">
        <v>170</v>
      </c>
      <c r="I23" s="374">
        <f>SUM(J23:K23)</f>
        <v>350</v>
      </c>
      <c r="J23" s="374">
        <v>170</v>
      </c>
      <c r="K23" s="375">
        <v>180</v>
      </c>
      <c r="L23" s="13"/>
      <c r="M23" s="14"/>
      <c r="N23" s="14"/>
    </row>
    <row r="24" spans="2:14" ht="15.75" customHeight="1">
      <c r="B24" s="772">
        <v>40</v>
      </c>
      <c r="C24" s="776" t="s">
        <v>57</v>
      </c>
      <c r="D24" s="775">
        <v>44</v>
      </c>
      <c r="E24" s="371" t="s">
        <v>115</v>
      </c>
      <c r="F24" s="143">
        <f t="shared" si="0"/>
        <v>3935</v>
      </c>
      <c r="G24" s="144">
        <v>2010</v>
      </c>
      <c r="H24" s="144">
        <v>1925</v>
      </c>
      <c r="I24" s="144">
        <f>SUM(J24+K24)</f>
        <v>3843</v>
      </c>
      <c r="J24" s="144">
        <v>1899</v>
      </c>
      <c r="K24" s="285">
        <v>1944</v>
      </c>
      <c r="L24" s="13"/>
      <c r="M24" s="14"/>
      <c r="N24" s="14"/>
    </row>
    <row r="25" spans="2:14" ht="15.75" customHeight="1">
      <c r="B25" s="772"/>
      <c r="C25" s="776"/>
      <c r="D25" s="775"/>
      <c r="E25" s="372" t="s">
        <v>114</v>
      </c>
      <c r="F25" s="373">
        <f t="shared" si="0"/>
        <v>419</v>
      </c>
      <c r="G25" s="374">
        <v>216</v>
      </c>
      <c r="H25" s="374">
        <v>203</v>
      </c>
      <c r="I25" s="374">
        <f>SUM(J25:K25)</f>
        <v>389</v>
      </c>
      <c r="J25" s="374">
        <v>215</v>
      </c>
      <c r="K25" s="375">
        <v>174</v>
      </c>
      <c r="L25" s="13"/>
      <c r="M25" s="14"/>
      <c r="N25" s="14"/>
    </row>
    <row r="26" spans="2:14" ht="15.75" customHeight="1">
      <c r="B26" s="772">
        <v>45</v>
      </c>
      <c r="C26" s="776" t="s">
        <v>57</v>
      </c>
      <c r="D26" s="775">
        <v>49</v>
      </c>
      <c r="E26" s="371" t="s">
        <v>115</v>
      </c>
      <c r="F26" s="143">
        <f t="shared" si="0"/>
        <v>4837</v>
      </c>
      <c r="G26" s="144">
        <v>2407</v>
      </c>
      <c r="H26" s="144">
        <v>2430</v>
      </c>
      <c r="I26" s="144">
        <f>SUM(J26+K26)</f>
        <v>3880</v>
      </c>
      <c r="J26" s="144">
        <v>1961</v>
      </c>
      <c r="K26" s="285">
        <v>1919</v>
      </c>
      <c r="L26" s="13"/>
      <c r="M26" s="14"/>
      <c r="N26" s="14"/>
    </row>
    <row r="27" spans="2:14" ht="15.75" customHeight="1">
      <c r="B27" s="772"/>
      <c r="C27" s="776"/>
      <c r="D27" s="775"/>
      <c r="E27" s="372" t="s">
        <v>114</v>
      </c>
      <c r="F27" s="373">
        <f t="shared" si="0"/>
        <v>502</v>
      </c>
      <c r="G27" s="374">
        <v>242</v>
      </c>
      <c r="H27" s="374">
        <v>260</v>
      </c>
      <c r="I27" s="374">
        <f>SUM(J27:K27)</f>
        <v>405</v>
      </c>
      <c r="J27" s="374">
        <v>207</v>
      </c>
      <c r="K27" s="375">
        <v>198</v>
      </c>
      <c r="L27" s="13"/>
      <c r="M27" s="14"/>
      <c r="N27" s="14"/>
    </row>
    <row r="28" spans="2:14" ht="15.75" customHeight="1">
      <c r="B28" s="772">
        <v>50</v>
      </c>
      <c r="C28" s="776" t="s">
        <v>57</v>
      </c>
      <c r="D28" s="775">
        <v>54</v>
      </c>
      <c r="E28" s="371" t="s">
        <v>115</v>
      </c>
      <c r="F28" s="143">
        <f t="shared" si="0"/>
        <v>5523</v>
      </c>
      <c r="G28" s="144">
        <v>2808</v>
      </c>
      <c r="H28" s="144">
        <v>2715</v>
      </c>
      <c r="I28" s="144">
        <f>SUM(J28+K28)</f>
        <v>4734</v>
      </c>
      <c r="J28" s="144">
        <v>2311</v>
      </c>
      <c r="K28" s="285">
        <v>2423</v>
      </c>
      <c r="L28" s="13"/>
      <c r="M28" s="14"/>
      <c r="N28" s="14"/>
    </row>
    <row r="29" spans="2:14" ht="15.75" customHeight="1">
      <c r="B29" s="772"/>
      <c r="C29" s="776"/>
      <c r="D29" s="775"/>
      <c r="E29" s="372" t="s">
        <v>114</v>
      </c>
      <c r="F29" s="373">
        <f t="shared" si="0"/>
        <v>553</v>
      </c>
      <c r="G29" s="374">
        <v>295</v>
      </c>
      <c r="H29" s="374">
        <v>258</v>
      </c>
      <c r="I29" s="374">
        <f>SUM(J29:K29)</f>
        <v>487</v>
      </c>
      <c r="J29" s="374">
        <v>236</v>
      </c>
      <c r="K29" s="375">
        <v>251</v>
      </c>
      <c r="L29" s="13"/>
      <c r="M29" s="14"/>
      <c r="N29" s="14"/>
    </row>
    <row r="30" spans="2:14" ht="15.75" customHeight="1">
      <c r="B30" s="772">
        <v>55</v>
      </c>
      <c r="C30" s="776" t="s">
        <v>57</v>
      </c>
      <c r="D30" s="775">
        <v>59</v>
      </c>
      <c r="E30" s="371" t="s">
        <v>115</v>
      </c>
      <c r="F30" s="143">
        <f t="shared" si="0"/>
        <v>4305</v>
      </c>
      <c r="G30" s="144">
        <v>2163</v>
      </c>
      <c r="H30" s="144">
        <v>2142</v>
      </c>
      <c r="I30" s="144">
        <f>SUM(J30+K30)</f>
        <v>5415</v>
      </c>
      <c r="J30" s="144">
        <v>2719</v>
      </c>
      <c r="K30" s="285">
        <v>2696</v>
      </c>
      <c r="L30" s="13"/>
      <c r="M30" s="14"/>
      <c r="N30" s="14"/>
    </row>
    <row r="31" spans="2:14" ht="15.75" customHeight="1">
      <c r="B31" s="772"/>
      <c r="C31" s="776"/>
      <c r="D31" s="775"/>
      <c r="E31" s="372" t="s">
        <v>114</v>
      </c>
      <c r="F31" s="373">
        <f t="shared" si="0"/>
        <v>502</v>
      </c>
      <c r="G31" s="374">
        <v>250</v>
      </c>
      <c r="H31" s="374">
        <v>252</v>
      </c>
      <c r="I31" s="374">
        <f>SUM(J31:K31)</f>
        <v>537</v>
      </c>
      <c r="J31" s="374">
        <v>284</v>
      </c>
      <c r="K31" s="375">
        <v>253</v>
      </c>
      <c r="L31" s="13"/>
      <c r="M31" s="14"/>
      <c r="N31" s="14"/>
    </row>
    <row r="32" spans="2:14" ht="15.75" customHeight="1">
      <c r="B32" s="772">
        <v>60</v>
      </c>
      <c r="C32" s="776" t="s">
        <v>57</v>
      </c>
      <c r="D32" s="775">
        <v>64</v>
      </c>
      <c r="E32" s="371" t="s">
        <v>115</v>
      </c>
      <c r="F32" s="143">
        <f t="shared" si="0"/>
        <v>3672</v>
      </c>
      <c r="G32" s="144">
        <v>1859</v>
      </c>
      <c r="H32" s="144">
        <v>1813</v>
      </c>
      <c r="I32" s="144">
        <f>SUM(J32+K32)</f>
        <v>4193</v>
      </c>
      <c r="J32" s="144">
        <v>2080</v>
      </c>
      <c r="K32" s="285">
        <v>2113</v>
      </c>
      <c r="L32" s="13"/>
      <c r="M32" s="14"/>
      <c r="N32" s="14"/>
    </row>
    <row r="33" spans="2:14" ht="15.75" customHeight="1">
      <c r="B33" s="772"/>
      <c r="C33" s="776"/>
      <c r="D33" s="775"/>
      <c r="E33" s="372" t="s">
        <v>114</v>
      </c>
      <c r="F33" s="373">
        <f t="shared" si="0"/>
        <v>556</v>
      </c>
      <c r="G33" s="374">
        <v>255</v>
      </c>
      <c r="H33" s="374">
        <v>301</v>
      </c>
      <c r="I33" s="374">
        <f>SUM(J33:K33)</f>
        <v>493</v>
      </c>
      <c r="J33" s="374">
        <v>240</v>
      </c>
      <c r="K33" s="375">
        <v>253</v>
      </c>
      <c r="L33" s="13"/>
      <c r="M33" s="14"/>
      <c r="N33" s="14"/>
    </row>
    <row r="34" spans="2:14" ht="15.75" customHeight="1">
      <c r="B34" s="772">
        <v>65</v>
      </c>
      <c r="C34" s="776" t="s">
        <v>57</v>
      </c>
      <c r="D34" s="775">
        <v>69</v>
      </c>
      <c r="E34" s="371" t="s">
        <v>115</v>
      </c>
      <c r="F34" s="143">
        <f t="shared" si="0"/>
        <v>3291</v>
      </c>
      <c r="G34" s="144">
        <v>1575</v>
      </c>
      <c r="H34" s="144">
        <v>1716</v>
      </c>
      <c r="I34" s="144">
        <f>SUM(J34+K34)</f>
        <v>3506</v>
      </c>
      <c r="J34" s="144">
        <v>1750</v>
      </c>
      <c r="K34" s="285">
        <v>1756</v>
      </c>
      <c r="L34" s="13"/>
      <c r="M34" s="14"/>
      <c r="N34" s="14"/>
    </row>
    <row r="35" spans="2:14" ht="15.75" customHeight="1">
      <c r="B35" s="772"/>
      <c r="C35" s="776"/>
      <c r="D35" s="775"/>
      <c r="E35" s="372" t="s">
        <v>114</v>
      </c>
      <c r="F35" s="373">
        <f t="shared" si="0"/>
        <v>551</v>
      </c>
      <c r="G35" s="374">
        <v>283</v>
      </c>
      <c r="H35" s="374">
        <v>268</v>
      </c>
      <c r="I35" s="374">
        <f>SUM(J35:K35)</f>
        <v>529</v>
      </c>
      <c r="J35" s="374">
        <v>236</v>
      </c>
      <c r="K35" s="375">
        <v>293</v>
      </c>
      <c r="L35" s="13"/>
      <c r="M35" s="14"/>
      <c r="N35" s="14"/>
    </row>
    <row r="36" spans="2:14" ht="15.75" customHeight="1">
      <c r="B36" s="772">
        <v>70</v>
      </c>
      <c r="C36" s="776" t="s">
        <v>57</v>
      </c>
      <c r="D36" s="775">
        <v>74</v>
      </c>
      <c r="E36" s="371" t="s">
        <v>115</v>
      </c>
      <c r="F36" s="143">
        <f t="shared" si="0"/>
        <v>2963</v>
      </c>
      <c r="G36" s="144">
        <v>1347</v>
      </c>
      <c r="H36" s="144">
        <v>1616</v>
      </c>
      <c r="I36" s="144">
        <f>SUM(J36+K36)</f>
        <v>3083</v>
      </c>
      <c r="J36" s="144">
        <v>1430</v>
      </c>
      <c r="K36" s="285">
        <v>1653</v>
      </c>
      <c r="L36" s="13"/>
      <c r="M36" s="14"/>
      <c r="N36" s="14"/>
    </row>
    <row r="37" spans="2:14" ht="15.75" customHeight="1">
      <c r="B37" s="772"/>
      <c r="C37" s="776"/>
      <c r="D37" s="775"/>
      <c r="E37" s="372" t="s">
        <v>114</v>
      </c>
      <c r="F37" s="373">
        <f t="shared" si="0"/>
        <v>467</v>
      </c>
      <c r="G37" s="374">
        <v>226</v>
      </c>
      <c r="H37" s="374">
        <v>241</v>
      </c>
      <c r="I37" s="374">
        <f>SUM(J37:K37)</f>
        <v>499</v>
      </c>
      <c r="J37" s="374">
        <v>245</v>
      </c>
      <c r="K37" s="375">
        <v>254</v>
      </c>
      <c r="L37" s="13"/>
      <c r="M37" s="14"/>
      <c r="N37" s="14"/>
    </row>
    <row r="38" spans="2:14" ht="15.75" customHeight="1">
      <c r="B38" s="772">
        <v>75</v>
      </c>
      <c r="C38" s="776" t="s">
        <v>57</v>
      </c>
      <c r="D38" s="775">
        <v>79</v>
      </c>
      <c r="E38" s="371" t="s">
        <v>115</v>
      </c>
      <c r="F38" s="143">
        <f t="shared" si="0"/>
        <v>2081</v>
      </c>
      <c r="G38" s="144">
        <v>809</v>
      </c>
      <c r="H38" s="144">
        <v>1272</v>
      </c>
      <c r="I38" s="144">
        <f>SUM(J38+K38)</f>
        <v>2653</v>
      </c>
      <c r="J38" s="144">
        <v>1154</v>
      </c>
      <c r="K38" s="285">
        <v>1499</v>
      </c>
      <c r="L38" s="13"/>
      <c r="M38" s="14"/>
      <c r="N38" s="14"/>
    </row>
    <row r="39" spans="2:14" ht="15.75" customHeight="1">
      <c r="B39" s="772"/>
      <c r="C39" s="776"/>
      <c r="D39" s="775"/>
      <c r="E39" s="372" t="s">
        <v>114</v>
      </c>
      <c r="F39" s="373">
        <f t="shared" si="0"/>
        <v>365</v>
      </c>
      <c r="G39" s="374">
        <v>147</v>
      </c>
      <c r="H39" s="374">
        <v>218</v>
      </c>
      <c r="I39" s="374">
        <f>SUM(J39:K39)</f>
        <v>413</v>
      </c>
      <c r="J39" s="374">
        <v>187</v>
      </c>
      <c r="K39" s="375">
        <v>226</v>
      </c>
      <c r="L39" s="13"/>
      <c r="M39" s="14"/>
      <c r="N39" s="14"/>
    </row>
    <row r="40" spans="2:14" ht="15.75" customHeight="1">
      <c r="B40" s="772">
        <v>80</v>
      </c>
      <c r="C40" s="776" t="s">
        <v>57</v>
      </c>
      <c r="D40" s="775">
        <v>84</v>
      </c>
      <c r="E40" s="371" t="s">
        <v>115</v>
      </c>
      <c r="F40" s="143">
        <f t="shared" si="0"/>
        <v>1307</v>
      </c>
      <c r="G40" s="144">
        <v>455</v>
      </c>
      <c r="H40" s="144">
        <v>852</v>
      </c>
      <c r="I40" s="144">
        <f>SUM(J40+K40)</f>
        <v>1705</v>
      </c>
      <c r="J40" s="144">
        <v>606</v>
      </c>
      <c r="K40" s="285">
        <v>1099</v>
      </c>
      <c r="L40" s="13"/>
      <c r="M40" s="14"/>
      <c r="N40" s="14"/>
    </row>
    <row r="41" spans="2:14" ht="15.75" customHeight="1">
      <c r="B41" s="772"/>
      <c r="C41" s="776"/>
      <c r="D41" s="775"/>
      <c r="E41" s="372" t="s">
        <v>114</v>
      </c>
      <c r="F41" s="373">
        <f t="shared" si="0"/>
        <v>265</v>
      </c>
      <c r="G41" s="374">
        <v>89</v>
      </c>
      <c r="H41" s="374">
        <v>176</v>
      </c>
      <c r="I41" s="374">
        <f>SUM(J41:K41)</f>
        <v>299</v>
      </c>
      <c r="J41" s="374">
        <v>113</v>
      </c>
      <c r="K41" s="375">
        <v>186</v>
      </c>
      <c r="L41" s="13"/>
      <c r="M41" s="14"/>
      <c r="N41" s="14"/>
    </row>
    <row r="42" spans="2:14" ht="15.75" customHeight="1">
      <c r="B42" s="772">
        <v>85</v>
      </c>
      <c r="C42" s="776" t="s">
        <v>57</v>
      </c>
      <c r="D42" s="775">
        <v>89</v>
      </c>
      <c r="E42" s="371" t="s">
        <v>115</v>
      </c>
      <c r="F42" s="143">
        <f t="shared" si="0"/>
        <v>816</v>
      </c>
      <c r="G42" s="144">
        <v>242</v>
      </c>
      <c r="H42" s="144">
        <v>574</v>
      </c>
      <c r="I42" s="144">
        <f>SUM(J42+K42)</f>
        <v>950</v>
      </c>
      <c r="J42" s="144">
        <v>283</v>
      </c>
      <c r="K42" s="285">
        <v>667</v>
      </c>
      <c r="L42" s="13"/>
      <c r="M42" s="14"/>
      <c r="N42" s="14"/>
    </row>
    <row r="43" spans="2:14" ht="15.75" customHeight="1">
      <c r="B43" s="772"/>
      <c r="C43" s="776"/>
      <c r="D43" s="775"/>
      <c r="E43" s="372" t="s">
        <v>114</v>
      </c>
      <c r="F43" s="373">
        <f t="shared" si="0"/>
        <v>147</v>
      </c>
      <c r="G43" s="374">
        <v>36</v>
      </c>
      <c r="H43" s="374">
        <v>111</v>
      </c>
      <c r="I43" s="374">
        <f>SUM(J43:K43)</f>
        <v>194</v>
      </c>
      <c r="J43" s="374">
        <v>55</v>
      </c>
      <c r="K43" s="375">
        <v>139</v>
      </c>
      <c r="L43" s="13"/>
      <c r="M43" s="14"/>
      <c r="N43" s="14"/>
    </row>
    <row r="44" spans="2:14" ht="15.75" customHeight="1">
      <c r="B44" s="772">
        <v>90</v>
      </c>
      <c r="C44" s="776" t="s">
        <v>57</v>
      </c>
      <c r="D44" s="775">
        <v>94</v>
      </c>
      <c r="E44" s="371" t="s">
        <v>115</v>
      </c>
      <c r="F44" s="143">
        <f t="shared" si="0"/>
        <v>292</v>
      </c>
      <c r="G44" s="144">
        <v>88</v>
      </c>
      <c r="H44" s="144">
        <v>204</v>
      </c>
      <c r="I44" s="144">
        <f>SUM(J44+K44)</f>
        <v>407</v>
      </c>
      <c r="J44" s="144">
        <v>92</v>
      </c>
      <c r="K44" s="285">
        <v>315</v>
      </c>
      <c r="L44" s="13"/>
      <c r="M44" s="14"/>
      <c r="N44" s="14"/>
    </row>
    <row r="45" spans="2:14" ht="15.75" customHeight="1">
      <c r="B45" s="772"/>
      <c r="C45" s="776"/>
      <c r="D45" s="775"/>
      <c r="E45" s="372" t="s">
        <v>114</v>
      </c>
      <c r="F45" s="373">
        <f t="shared" si="0"/>
        <v>72</v>
      </c>
      <c r="G45" s="374">
        <v>13</v>
      </c>
      <c r="H45" s="374">
        <v>59</v>
      </c>
      <c r="I45" s="374">
        <f>SUM(J45:K45)</f>
        <v>87</v>
      </c>
      <c r="J45" s="374">
        <v>21</v>
      </c>
      <c r="K45" s="375">
        <v>66</v>
      </c>
      <c r="L45" s="13"/>
      <c r="M45" s="14"/>
      <c r="N45" s="14"/>
    </row>
    <row r="46" spans="2:14" ht="15.75" customHeight="1">
      <c r="B46" s="772">
        <v>95</v>
      </c>
      <c r="C46" s="776" t="s">
        <v>57</v>
      </c>
      <c r="D46" s="775">
        <v>99</v>
      </c>
      <c r="E46" s="371" t="s">
        <v>115</v>
      </c>
      <c r="F46" s="143">
        <f t="shared" si="0"/>
        <v>51</v>
      </c>
      <c r="G46" s="144">
        <v>9</v>
      </c>
      <c r="H46" s="144">
        <v>42</v>
      </c>
      <c r="I46" s="144">
        <f>SUM(J46+K46)</f>
        <v>108</v>
      </c>
      <c r="J46" s="144">
        <v>26</v>
      </c>
      <c r="K46" s="285">
        <v>82</v>
      </c>
      <c r="L46" s="13"/>
      <c r="M46" s="14"/>
      <c r="N46" s="14"/>
    </row>
    <row r="47" spans="2:14" ht="15.75" customHeight="1">
      <c r="B47" s="772"/>
      <c r="C47" s="776"/>
      <c r="D47" s="775"/>
      <c r="E47" s="372" t="s">
        <v>114</v>
      </c>
      <c r="F47" s="373">
        <f t="shared" si="0"/>
        <v>13</v>
      </c>
      <c r="G47" s="374">
        <v>2</v>
      </c>
      <c r="H47" s="374">
        <v>11</v>
      </c>
      <c r="I47" s="374">
        <f>SUM(J47:K47)</f>
        <v>31</v>
      </c>
      <c r="J47" s="374">
        <v>4</v>
      </c>
      <c r="K47" s="375">
        <v>27</v>
      </c>
      <c r="L47" s="13"/>
      <c r="M47" s="14"/>
      <c r="N47" s="14"/>
    </row>
    <row r="48" spans="2:14" ht="15.75" customHeight="1">
      <c r="B48" s="778" t="s">
        <v>124</v>
      </c>
      <c r="C48" s="779"/>
      <c r="D48" s="780"/>
      <c r="E48" s="371" t="s">
        <v>115</v>
      </c>
      <c r="F48" s="143">
        <f t="shared" si="0"/>
        <v>4</v>
      </c>
      <c r="G48" s="144">
        <v>1</v>
      </c>
      <c r="H48" s="144">
        <v>3</v>
      </c>
      <c r="I48" s="144">
        <f>SUM(J48+K48)</f>
        <v>9</v>
      </c>
      <c r="J48" s="144">
        <v>1</v>
      </c>
      <c r="K48" s="285">
        <v>8</v>
      </c>
      <c r="L48" s="13"/>
      <c r="M48" s="14"/>
      <c r="N48" s="14"/>
    </row>
    <row r="49" spans="2:14" ht="15.75" customHeight="1">
      <c r="B49" s="778"/>
      <c r="C49" s="779"/>
      <c r="D49" s="780"/>
      <c r="E49" s="372" t="s">
        <v>114</v>
      </c>
      <c r="F49" s="373">
        <f t="shared" si="0"/>
        <v>0</v>
      </c>
      <c r="G49" s="374">
        <v>0</v>
      </c>
      <c r="H49" s="374">
        <v>0</v>
      </c>
      <c r="I49" s="374">
        <f>SUM(J49:K49)</f>
        <v>3</v>
      </c>
      <c r="J49" s="374">
        <v>0</v>
      </c>
      <c r="K49" s="375">
        <v>3</v>
      </c>
      <c r="L49" s="13"/>
      <c r="M49" s="14"/>
      <c r="N49" s="14"/>
    </row>
    <row r="50" spans="2:14" ht="15.75" customHeight="1">
      <c r="B50" s="692" t="s">
        <v>47</v>
      </c>
      <c r="C50" s="773"/>
      <c r="D50" s="774"/>
      <c r="E50" s="371" t="s">
        <v>115</v>
      </c>
      <c r="F50" s="143">
        <f t="shared" si="0"/>
        <v>2</v>
      </c>
      <c r="G50" s="144">
        <v>2</v>
      </c>
      <c r="H50" s="144">
        <v>0</v>
      </c>
      <c r="I50" s="144">
        <f>SUM(J50+K50)</f>
        <v>1</v>
      </c>
      <c r="J50" s="144">
        <v>1</v>
      </c>
      <c r="K50" s="285">
        <v>0</v>
      </c>
      <c r="L50" s="13"/>
      <c r="M50" s="14"/>
      <c r="N50" s="14"/>
    </row>
    <row r="51" spans="2:14" ht="15.75" customHeight="1">
      <c r="B51" s="629"/>
      <c r="C51" s="782"/>
      <c r="D51" s="782"/>
      <c r="E51" s="376" t="s">
        <v>114</v>
      </c>
      <c r="F51" s="243">
        <f t="shared" si="0"/>
        <v>0</v>
      </c>
      <c r="G51" s="244">
        <v>0</v>
      </c>
      <c r="H51" s="244">
        <v>0</v>
      </c>
      <c r="I51" s="244">
        <f>SUM(J51:K51)</f>
        <v>0</v>
      </c>
      <c r="J51" s="244">
        <v>0</v>
      </c>
      <c r="K51" s="267">
        <v>0</v>
      </c>
      <c r="L51" s="13"/>
      <c r="M51" s="14"/>
      <c r="N51" s="14"/>
    </row>
    <row r="52" spans="10:11" ht="13.5">
      <c r="J52" s="49"/>
      <c r="K52" s="65" t="s">
        <v>111</v>
      </c>
    </row>
    <row r="53" s="539" customFormat="1" ht="21.75" customHeight="1">
      <c r="B53" s="548" t="s">
        <v>435</v>
      </c>
    </row>
    <row r="54" spans="4:11" ht="15" customHeight="1">
      <c r="D54" s="9"/>
      <c r="E54" s="9"/>
      <c r="I54" s="688" t="s">
        <v>357</v>
      </c>
      <c r="J54" s="688"/>
      <c r="K54" s="688"/>
    </row>
    <row r="55" spans="2:11" ht="16.5" customHeight="1">
      <c r="B55" s="684" t="s">
        <v>56</v>
      </c>
      <c r="C55" s="771"/>
      <c r="D55" s="771"/>
      <c r="E55" s="665"/>
      <c r="F55" s="700" t="s">
        <v>308</v>
      </c>
      <c r="G55" s="701"/>
      <c r="H55" s="701"/>
      <c r="I55" s="696" t="s">
        <v>356</v>
      </c>
      <c r="J55" s="701"/>
      <c r="K55" s="697"/>
    </row>
    <row r="56" spans="2:11" ht="15.75" customHeight="1">
      <c r="B56" s="685"/>
      <c r="C56" s="769"/>
      <c r="D56" s="769"/>
      <c r="E56" s="691"/>
      <c r="F56" s="462" t="s">
        <v>7</v>
      </c>
      <c r="G56" s="463" t="s">
        <v>0</v>
      </c>
      <c r="H56" s="463" t="s">
        <v>1</v>
      </c>
      <c r="I56" s="463" t="s">
        <v>7</v>
      </c>
      <c r="J56" s="463" t="s">
        <v>0</v>
      </c>
      <c r="K56" s="464" t="s">
        <v>1</v>
      </c>
    </row>
    <row r="57" spans="2:11" ht="10.5" customHeight="1">
      <c r="B57" s="226"/>
      <c r="C57" s="370"/>
      <c r="D57" s="370"/>
      <c r="E57" s="360"/>
      <c r="F57" s="258" t="s">
        <v>19</v>
      </c>
      <c r="G57" s="230" t="s">
        <v>19</v>
      </c>
      <c r="H57" s="230" t="s">
        <v>19</v>
      </c>
      <c r="I57" s="259" t="s">
        <v>19</v>
      </c>
      <c r="J57" s="230" t="s">
        <v>19</v>
      </c>
      <c r="K57" s="231" t="s">
        <v>19</v>
      </c>
    </row>
    <row r="58" spans="2:11" ht="21.75" customHeight="1">
      <c r="B58" s="692" t="s">
        <v>123</v>
      </c>
      <c r="C58" s="770"/>
      <c r="D58" s="770"/>
      <c r="E58" s="709"/>
      <c r="F58" s="333">
        <f>G58+H58</f>
        <v>67975</v>
      </c>
      <c r="G58" s="334">
        <f>G59+G60+G61+G62+G63+G64+G65+G66+G67+G68+G69+G70+G71+G72+G73+G74+G75+G76+G77+G78+G79+G80</f>
        <v>33186</v>
      </c>
      <c r="H58" s="334">
        <f>H59+H60+H61+H62+H63+H64+H65+H66+H67+H68+H69+H70+H71+H72+H73+H74+H75+H76+H77+H78+H79+H80</f>
        <v>34789</v>
      </c>
      <c r="I58" s="334">
        <f>J58+K58</f>
        <v>65708</v>
      </c>
      <c r="J58" s="334">
        <f>J59+J60+J61+J62+J63+J64+J65+J66+J67+J68+J69+J70+J71+J72+J73+J74+J75+J76+J77+J78+J79+J80</f>
        <v>31983</v>
      </c>
      <c r="K58" s="381">
        <f>K59+K60+K61+K62+K63+K64+K65+K66+K67+K68+K69+K70+K71+K72+K73+K74+K75+K76+K77+K78+K79+K80</f>
        <v>33725</v>
      </c>
    </row>
    <row r="59" spans="2:11" ht="21.75" customHeight="1">
      <c r="B59" s="737" t="s">
        <v>328</v>
      </c>
      <c r="C59" s="768"/>
      <c r="D59" s="768"/>
      <c r="E59" s="738"/>
      <c r="F59" s="385">
        <f aca="true" t="shared" si="1" ref="F59:F65">SUM(G59+H59)</f>
        <v>2647</v>
      </c>
      <c r="G59" s="386">
        <v>1344</v>
      </c>
      <c r="H59" s="386">
        <v>1303</v>
      </c>
      <c r="I59" s="386">
        <f aca="true" t="shared" si="2" ref="I59:I65">SUM(J59+K59)</f>
        <v>2190</v>
      </c>
      <c r="J59" s="386">
        <v>1087</v>
      </c>
      <c r="K59" s="387">
        <v>1103</v>
      </c>
    </row>
    <row r="60" spans="2:11" ht="21.75" customHeight="1">
      <c r="B60" s="737" t="s">
        <v>329</v>
      </c>
      <c r="C60" s="768"/>
      <c r="D60" s="768"/>
      <c r="E60" s="738"/>
      <c r="F60" s="385">
        <f t="shared" si="1"/>
        <v>3092</v>
      </c>
      <c r="G60" s="386">
        <v>1569</v>
      </c>
      <c r="H60" s="386">
        <v>1523</v>
      </c>
      <c r="I60" s="386">
        <f t="shared" si="2"/>
        <v>2815</v>
      </c>
      <c r="J60" s="386">
        <v>1439</v>
      </c>
      <c r="K60" s="387">
        <v>1376</v>
      </c>
    </row>
    <row r="61" spans="2:11" ht="21.75" customHeight="1">
      <c r="B61" s="737" t="s">
        <v>327</v>
      </c>
      <c r="C61" s="768"/>
      <c r="D61" s="768"/>
      <c r="E61" s="738"/>
      <c r="F61" s="385">
        <f t="shared" si="1"/>
        <v>3457</v>
      </c>
      <c r="G61" s="386">
        <v>1725</v>
      </c>
      <c r="H61" s="386">
        <v>1732</v>
      </c>
      <c r="I61" s="386">
        <f t="shared" si="2"/>
        <v>3105</v>
      </c>
      <c r="J61" s="386">
        <v>1577</v>
      </c>
      <c r="K61" s="387">
        <v>1528</v>
      </c>
    </row>
    <row r="62" spans="2:11" ht="21.75" customHeight="1">
      <c r="B62" s="737" t="s">
        <v>330</v>
      </c>
      <c r="C62" s="768"/>
      <c r="D62" s="768"/>
      <c r="E62" s="738"/>
      <c r="F62" s="385">
        <f t="shared" si="1"/>
        <v>3442</v>
      </c>
      <c r="G62" s="386">
        <v>1735</v>
      </c>
      <c r="H62" s="386">
        <v>1707</v>
      </c>
      <c r="I62" s="386">
        <f t="shared" si="2"/>
        <v>3238</v>
      </c>
      <c r="J62" s="386">
        <v>1586</v>
      </c>
      <c r="K62" s="387">
        <v>1652</v>
      </c>
    </row>
    <row r="63" spans="2:11" ht="21.75" customHeight="1">
      <c r="B63" s="737" t="s">
        <v>331</v>
      </c>
      <c r="C63" s="768"/>
      <c r="D63" s="768"/>
      <c r="E63" s="738"/>
      <c r="F63" s="385">
        <f t="shared" si="1"/>
        <v>2859</v>
      </c>
      <c r="G63" s="386">
        <v>1425</v>
      </c>
      <c r="H63" s="386">
        <v>1434</v>
      </c>
      <c r="I63" s="386">
        <f t="shared" si="2"/>
        <v>2780</v>
      </c>
      <c r="J63" s="386">
        <v>1374</v>
      </c>
      <c r="K63" s="387">
        <v>1406</v>
      </c>
    </row>
    <row r="64" spans="2:11" ht="21.75" customHeight="1">
      <c r="B64" s="737" t="s">
        <v>332</v>
      </c>
      <c r="C64" s="768"/>
      <c r="D64" s="768"/>
      <c r="E64" s="738"/>
      <c r="F64" s="385">
        <f t="shared" si="1"/>
        <v>3318</v>
      </c>
      <c r="G64" s="386">
        <v>1696</v>
      </c>
      <c r="H64" s="386">
        <v>1622</v>
      </c>
      <c r="I64" s="386">
        <f t="shared" si="2"/>
        <v>2885</v>
      </c>
      <c r="J64" s="386">
        <v>1509</v>
      </c>
      <c r="K64" s="387">
        <v>1376</v>
      </c>
    </row>
    <row r="65" spans="2:11" ht="21.75" customHeight="1">
      <c r="B65" s="737" t="s">
        <v>333</v>
      </c>
      <c r="C65" s="768"/>
      <c r="D65" s="768"/>
      <c r="E65" s="738"/>
      <c r="F65" s="385">
        <f t="shared" si="1"/>
        <v>3946</v>
      </c>
      <c r="G65" s="386">
        <v>2031</v>
      </c>
      <c r="H65" s="386">
        <v>1915</v>
      </c>
      <c r="I65" s="386">
        <f t="shared" si="2"/>
        <v>3240</v>
      </c>
      <c r="J65" s="386">
        <v>1662</v>
      </c>
      <c r="K65" s="387">
        <v>1578</v>
      </c>
    </row>
    <row r="66" spans="2:11" ht="21.75" customHeight="1">
      <c r="B66" s="737" t="s">
        <v>334</v>
      </c>
      <c r="C66" s="768"/>
      <c r="D66" s="768"/>
      <c r="E66" s="738"/>
      <c r="F66" s="385">
        <f>SUM(G66:H66)</f>
        <v>4997</v>
      </c>
      <c r="G66" s="386">
        <v>2593</v>
      </c>
      <c r="H66" s="386">
        <v>2404</v>
      </c>
      <c r="I66" s="386">
        <f>SUM(J66:K66)</f>
        <v>3977</v>
      </c>
      <c r="J66" s="386">
        <v>2046</v>
      </c>
      <c r="K66" s="387">
        <v>1931</v>
      </c>
    </row>
    <row r="67" spans="2:11" ht="21.75" customHeight="1">
      <c r="B67" s="737" t="s">
        <v>335</v>
      </c>
      <c r="C67" s="768"/>
      <c r="D67" s="768"/>
      <c r="E67" s="738"/>
      <c r="F67" s="385">
        <f aca="true" t="shared" si="3" ref="F67:F80">SUM(G67+H67)</f>
        <v>4380</v>
      </c>
      <c r="G67" s="386">
        <v>2174</v>
      </c>
      <c r="H67" s="386">
        <v>2206</v>
      </c>
      <c r="I67" s="386">
        <f aca="true" t="shared" si="4" ref="I67:I80">SUM(J67+K67)</f>
        <v>4983</v>
      </c>
      <c r="J67" s="386">
        <v>2577</v>
      </c>
      <c r="K67" s="387">
        <v>2406</v>
      </c>
    </row>
    <row r="68" spans="2:11" ht="21.75" customHeight="1">
      <c r="B68" s="737" t="s">
        <v>336</v>
      </c>
      <c r="C68" s="768"/>
      <c r="D68" s="768"/>
      <c r="E68" s="738"/>
      <c r="F68" s="385">
        <f t="shared" si="3"/>
        <v>4171</v>
      </c>
      <c r="G68" s="386">
        <v>2092</v>
      </c>
      <c r="H68" s="386">
        <v>2079</v>
      </c>
      <c r="I68" s="386">
        <f t="shared" si="4"/>
        <v>4281</v>
      </c>
      <c r="J68" s="386">
        <v>2120</v>
      </c>
      <c r="K68" s="387">
        <v>2161</v>
      </c>
    </row>
    <row r="69" spans="2:11" ht="21.75" customHeight="1">
      <c r="B69" s="737" t="s">
        <v>337</v>
      </c>
      <c r="C69" s="768"/>
      <c r="D69" s="768"/>
      <c r="E69" s="738"/>
      <c r="F69" s="385">
        <f t="shared" si="3"/>
        <v>4257</v>
      </c>
      <c r="G69" s="386">
        <v>2160</v>
      </c>
      <c r="H69" s="386">
        <v>2097</v>
      </c>
      <c r="I69" s="386">
        <f t="shared" si="4"/>
        <v>4097</v>
      </c>
      <c r="J69" s="386">
        <v>2053</v>
      </c>
      <c r="K69" s="387">
        <v>2044</v>
      </c>
    </row>
    <row r="70" spans="2:11" ht="21.75" customHeight="1">
      <c r="B70" s="737" t="s">
        <v>338</v>
      </c>
      <c r="C70" s="768"/>
      <c r="D70" s="768"/>
      <c r="E70" s="738"/>
      <c r="F70" s="385">
        <f t="shared" si="3"/>
        <v>5117</v>
      </c>
      <c r="G70" s="386">
        <v>2502</v>
      </c>
      <c r="H70" s="386">
        <v>2615</v>
      </c>
      <c r="I70" s="386">
        <f t="shared" si="4"/>
        <v>4180</v>
      </c>
      <c r="J70" s="386">
        <v>2106</v>
      </c>
      <c r="K70" s="387">
        <v>2074</v>
      </c>
    </row>
    <row r="71" spans="2:11" ht="21.75" customHeight="1">
      <c r="B71" s="737" t="s">
        <v>339</v>
      </c>
      <c r="C71" s="768"/>
      <c r="D71" s="768"/>
      <c r="E71" s="738"/>
      <c r="F71" s="385">
        <f t="shared" si="3"/>
        <v>5870</v>
      </c>
      <c r="G71" s="386">
        <v>2934</v>
      </c>
      <c r="H71" s="386">
        <v>2936</v>
      </c>
      <c r="I71" s="386">
        <f t="shared" si="4"/>
        <v>4999</v>
      </c>
      <c r="J71" s="386">
        <v>2406</v>
      </c>
      <c r="K71" s="387">
        <v>2593</v>
      </c>
    </row>
    <row r="72" spans="2:11" ht="21.75" customHeight="1">
      <c r="B72" s="737" t="s">
        <v>340</v>
      </c>
      <c r="C72" s="768"/>
      <c r="D72" s="768"/>
      <c r="E72" s="738"/>
      <c r="F72" s="385">
        <f t="shared" si="3"/>
        <v>4483</v>
      </c>
      <c r="G72" s="386">
        <v>2206</v>
      </c>
      <c r="H72" s="386">
        <v>2277</v>
      </c>
      <c r="I72" s="386">
        <f t="shared" si="4"/>
        <v>5676</v>
      </c>
      <c r="J72" s="386">
        <v>2813</v>
      </c>
      <c r="K72" s="387">
        <v>2863</v>
      </c>
    </row>
    <row r="73" spans="2:11" ht="21.75" customHeight="1">
      <c r="B73" s="737" t="s">
        <v>341</v>
      </c>
      <c r="C73" s="768"/>
      <c r="D73" s="768"/>
      <c r="E73" s="738"/>
      <c r="F73" s="385">
        <f t="shared" si="3"/>
        <v>3757</v>
      </c>
      <c r="G73" s="386">
        <v>1796</v>
      </c>
      <c r="H73" s="386">
        <v>1961</v>
      </c>
      <c r="I73" s="386">
        <f t="shared" si="4"/>
        <v>4218</v>
      </c>
      <c r="J73" s="386">
        <v>2022</v>
      </c>
      <c r="K73" s="387">
        <v>2196</v>
      </c>
    </row>
    <row r="74" spans="2:11" ht="21.75" customHeight="1">
      <c r="B74" s="737" t="s">
        <v>342</v>
      </c>
      <c r="C74" s="768"/>
      <c r="D74" s="768"/>
      <c r="E74" s="738"/>
      <c r="F74" s="385">
        <f t="shared" si="3"/>
        <v>3260</v>
      </c>
      <c r="G74" s="386">
        <v>1452</v>
      </c>
      <c r="H74" s="386">
        <v>1808</v>
      </c>
      <c r="I74" s="386">
        <f t="shared" si="4"/>
        <v>3446</v>
      </c>
      <c r="J74" s="386">
        <v>1581</v>
      </c>
      <c r="K74" s="387">
        <v>1865</v>
      </c>
    </row>
    <row r="75" spans="2:11" ht="21.75" customHeight="1">
      <c r="B75" s="737" t="s">
        <v>343</v>
      </c>
      <c r="C75" s="768"/>
      <c r="D75" s="768"/>
      <c r="E75" s="738"/>
      <c r="F75" s="385">
        <f t="shared" si="3"/>
        <v>2538</v>
      </c>
      <c r="G75" s="386">
        <v>1032</v>
      </c>
      <c r="H75" s="386">
        <v>1506</v>
      </c>
      <c r="I75" s="386">
        <f t="shared" si="4"/>
        <v>2663</v>
      </c>
      <c r="J75" s="386">
        <v>1087</v>
      </c>
      <c r="K75" s="387">
        <v>1576</v>
      </c>
    </row>
    <row r="76" spans="2:11" ht="21.75" customHeight="1">
      <c r="B76" s="737" t="s">
        <v>344</v>
      </c>
      <c r="C76" s="768"/>
      <c r="D76" s="768"/>
      <c r="E76" s="738"/>
      <c r="F76" s="385">
        <f t="shared" si="3"/>
        <v>1409</v>
      </c>
      <c r="G76" s="386">
        <v>429</v>
      </c>
      <c r="H76" s="386">
        <v>980</v>
      </c>
      <c r="I76" s="386">
        <f t="shared" si="4"/>
        <v>1775</v>
      </c>
      <c r="J76" s="386">
        <v>613</v>
      </c>
      <c r="K76" s="387">
        <v>1162</v>
      </c>
    </row>
    <row r="77" spans="2:11" ht="21.75" customHeight="1">
      <c r="B77" s="737" t="s">
        <v>345</v>
      </c>
      <c r="C77" s="768"/>
      <c r="D77" s="768"/>
      <c r="E77" s="738"/>
      <c r="F77" s="385">
        <f t="shared" si="3"/>
        <v>609</v>
      </c>
      <c r="G77" s="386">
        <v>127</v>
      </c>
      <c r="H77" s="386">
        <v>482</v>
      </c>
      <c r="I77" s="386">
        <f t="shared" si="4"/>
        <v>794</v>
      </c>
      <c r="J77" s="386">
        <v>206</v>
      </c>
      <c r="K77" s="387">
        <v>588</v>
      </c>
    </row>
    <row r="78" spans="2:11" ht="21.75" customHeight="1">
      <c r="B78" s="737" t="s">
        <v>346</v>
      </c>
      <c r="C78" s="768"/>
      <c r="D78" s="768"/>
      <c r="E78" s="738"/>
      <c r="F78" s="385">
        <f t="shared" si="3"/>
        <v>173</v>
      </c>
      <c r="G78" s="386">
        <v>38</v>
      </c>
      <c r="H78" s="386">
        <v>135</v>
      </c>
      <c r="I78" s="386">
        <f t="shared" si="4"/>
        <v>199</v>
      </c>
      <c r="J78" s="386">
        <v>26</v>
      </c>
      <c r="K78" s="387">
        <v>173</v>
      </c>
    </row>
    <row r="79" spans="2:11" ht="21.75" customHeight="1">
      <c r="B79" s="737" t="s">
        <v>124</v>
      </c>
      <c r="C79" s="768"/>
      <c r="D79" s="768"/>
      <c r="E79" s="738"/>
      <c r="F79" s="385">
        <f t="shared" si="3"/>
        <v>30</v>
      </c>
      <c r="G79" s="386">
        <v>7</v>
      </c>
      <c r="H79" s="386">
        <v>23</v>
      </c>
      <c r="I79" s="386">
        <f t="shared" si="4"/>
        <v>36</v>
      </c>
      <c r="J79" s="386">
        <v>5</v>
      </c>
      <c r="K79" s="387">
        <v>31</v>
      </c>
    </row>
    <row r="80" spans="2:11" ht="21.75" customHeight="1">
      <c r="B80" s="685" t="s">
        <v>47</v>
      </c>
      <c r="C80" s="769"/>
      <c r="D80" s="769"/>
      <c r="E80" s="699"/>
      <c r="F80" s="382">
        <f t="shared" si="3"/>
        <v>163</v>
      </c>
      <c r="G80" s="383">
        <v>119</v>
      </c>
      <c r="H80" s="383">
        <v>44</v>
      </c>
      <c r="I80" s="383">
        <f t="shared" si="4"/>
        <v>131</v>
      </c>
      <c r="J80" s="383">
        <v>88</v>
      </c>
      <c r="K80" s="384">
        <v>43</v>
      </c>
    </row>
    <row r="81" spans="7:11" ht="15.75" customHeight="1">
      <c r="G81" s="115"/>
      <c r="J81" s="388"/>
      <c r="K81" s="389" t="s">
        <v>111</v>
      </c>
    </row>
  </sheetData>
  <sheetProtection/>
  <mergeCells count="94">
    <mergeCell ref="B55:E56"/>
    <mergeCell ref="F55:H55"/>
    <mergeCell ref="D34:D35"/>
    <mergeCell ref="D18:D19"/>
    <mergeCell ref="I54:K54"/>
    <mergeCell ref="D30:D31"/>
    <mergeCell ref="I55:K55"/>
    <mergeCell ref="B50:D51"/>
    <mergeCell ref="B46:B47"/>
    <mergeCell ref="C46:C47"/>
    <mergeCell ref="D46:D47"/>
    <mergeCell ref="B48:D49"/>
    <mergeCell ref="B40:B41"/>
    <mergeCell ref="C40:C41"/>
    <mergeCell ref="I2:K2"/>
    <mergeCell ref="B36:B37"/>
    <mergeCell ref="C36:C37"/>
    <mergeCell ref="B32:B33"/>
    <mergeCell ref="C32:C33"/>
    <mergeCell ref="D32:D33"/>
    <mergeCell ref="B34:B35"/>
    <mergeCell ref="C34:C35"/>
    <mergeCell ref="B30:B31"/>
    <mergeCell ref="C30:C31"/>
    <mergeCell ref="D36:D37"/>
    <mergeCell ref="B44:B45"/>
    <mergeCell ref="D40:D41"/>
    <mergeCell ref="C44:C45"/>
    <mergeCell ref="D44:D45"/>
    <mergeCell ref="B42:B43"/>
    <mergeCell ref="C42:C43"/>
    <mergeCell ref="D42:D43"/>
    <mergeCell ref="B16:B17"/>
    <mergeCell ref="B20:B21"/>
    <mergeCell ref="C20:C21"/>
    <mergeCell ref="D20:D21"/>
    <mergeCell ref="B38:B39"/>
    <mergeCell ref="C38:C39"/>
    <mergeCell ref="D38:D39"/>
    <mergeCell ref="B28:B29"/>
    <mergeCell ref="C28:C29"/>
    <mergeCell ref="D28:D29"/>
    <mergeCell ref="D24:D25"/>
    <mergeCell ref="C22:C23"/>
    <mergeCell ref="D22:D23"/>
    <mergeCell ref="B26:B27"/>
    <mergeCell ref="C26:C27"/>
    <mergeCell ref="D26:D27"/>
    <mergeCell ref="C14:C15"/>
    <mergeCell ref="B22:B23"/>
    <mergeCell ref="D14:D15"/>
    <mergeCell ref="B14:B15"/>
    <mergeCell ref="B24:B25"/>
    <mergeCell ref="C24:C25"/>
    <mergeCell ref="D16:D17"/>
    <mergeCell ref="B18:B19"/>
    <mergeCell ref="C18:C19"/>
    <mergeCell ref="C16:C17"/>
    <mergeCell ref="D10:D11"/>
    <mergeCell ref="B12:B13"/>
    <mergeCell ref="C12:C13"/>
    <mergeCell ref="D12:D13"/>
    <mergeCell ref="F3:H3"/>
    <mergeCell ref="I3:K3"/>
    <mergeCell ref="B62:E62"/>
    <mergeCell ref="B61:E61"/>
    <mergeCell ref="B60:E60"/>
    <mergeCell ref="B3:E4"/>
    <mergeCell ref="B8:B9"/>
    <mergeCell ref="B6:D7"/>
    <mergeCell ref="D8:D9"/>
    <mergeCell ref="C8:C9"/>
    <mergeCell ref="B10:B11"/>
    <mergeCell ref="C10:C11"/>
    <mergeCell ref="B71:E71"/>
    <mergeCell ref="B58:E58"/>
    <mergeCell ref="B59:E59"/>
    <mergeCell ref="B69:E69"/>
    <mergeCell ref="B68:E68"/>
    <mergeCell ref="B67:E67"/>
    <mergeCell ref="B66:E66"/>
    <mergeCell ref="B65:E65"/>
    <mergeCell ref="B64:E64"/>
    <mergeCell ref="B63:E63"/>
    <mergeCell ref="B70:E70"/>
    <mergeCell ref="B80:E80"/>
    <mergeCell ref="B79:E79"/>
    <mergeCell ref="B78:E78"/>
    <mergeCell ref="B77:E77"/>
    <mergeCell ref="B76:E76"/>
    <mergeCell ref="B75:E75"/>
    <mergeCell ref="B74:E74"/>
    <mergeCell ref="B73:E73"/>
    <mergeCell ref="B72:E72"/>
  </mergeCells>
  <printOptions/>
  <pageMargins left="0.6692913385826772" right="0.4330708661417323" top="0.5905511811023623" bottom="0.2755905511811024" header="0.5118110236220472" footer="0.35433070866141736"/>
  <pageSetup firstPageNumber="28" useFirstPageNumber="1" horizontalDpi="600" verticalDpi="600" orientation="portrait" paperSize="9" scale="99" r:id="rId2"/>
  <rowBreaks count="1" manualBreakCount="1">
    <brk id="52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SheetLayoutView="100" workbookViewId="0" topLeftCell="A22">
      <selection activeCell="O12" sqref="O12"/>
    </sheetView>
  </sheetViews>
  <sheetFormatPr defaultColWidth="9.00390625" defaultRowHeight="13.5"/>
  <cols>
    <col min="1" max="1" width="2.25390625" style="418" customWidth="1"/>
    <col min="2" max="2" width="14.50390625" style="418" customWidth="1"/>
    <col min="3" max="3" width="13.375" style="418" customWidth="1"/>
    <col min="4" max="4" width="14.25390625" style="418" customWidth="1"/>
    <col min="5" max="5" width="15.375" style="418" customWidth="1"/>
    <col min="6" max="6" width="11.75390625" style="418" customWidth="1"/>
    <col min="7" max="7" width="9.00390625" style="418" customWidth="1"/>
    <col min="8" max="8" width="9.25390625" style="418" customWidth="1"/>
    <col min="9" max="9" width="9.00390625" style="418" customWidth="1"/>
    <col min="10" max="10" width="11.50390625" style="418" customWidth="1"/>
    <col min="11" max="11" width="11.625" style="418" bestFit="1" customWidth="1"/>
    <col min="12" max="12" width="14.625" style="418" customWidth="1"/>
    <col min="13" max="13" width="15.00390625" style="418" bestFit="1" customWidth="1"/>
    <col min="14" max="16384" width="9.00390625" style="418" customWidth="1"/>
  </cols>
  <sheetData>
    <row r="1" spans="2:3" ht="5.25" customHeight="1">
      <c r="B1" s="437"/>
      <c r="C1" s="437"/>
    </row>
    <row r="2" spans="2:3" s="549" customFormat="1" ht="18" customHeight="1">
      <c r="B2" s="550" t="s">
        <v>49</v>
      </c>
      <c r="C2" s="550"/>
    </row>
    <row r="3" spans="1:8" ht="17.25" customHeight="1">
      <c r="A3" s="421"/>
      <c r="C3" s="436"/>
      <c r="D3" s="436"/>
      <c r="E3" s="436"/>
      <c r="F3" s="783" t="s">
        <v>422</v>
      </c>
      <c r="G3" s="729"/>
      <c r="H3" s="729"/>
    </row>
    <row r="4" spans="1:8" ht="15" customHeight="1">
      <c r="A4" s="425"/>
      <c r="B4" s="784" t="s">
        <v>96</v>
      </c>
      <c r="C4" s="786" t="s">
        <v>48</v>
      </c>
      <c r="D4" s="435" t="s">
        <v>50</v>
      </c>
      <c r="E4" s="435" t="s">
        <v>51</v>
      </c>
      <c r="F4" s="435" t="s">
        <v>52</v>
      </c>
      <c r="G4" s="788" t="s">
        <v>47</v>
      </c>
      <c r="H4" s="790" t="s">
        <v>99</v>
      </c>
    </row>
    <row r="5" spans="1:8" ht="15" customHeight="1">
      <c r="A5" s="421"/>
      <c r="B5" s="785"/>
      <c r="C5" s="787"/>
      <c r="D5" s="434" t="s">
        <v>53</v>
      </c>
      <c r="E5" s="434" t="s">
        <v>54</v>
      </c>
      <c r="F5" s="434" t="s">
        <v>55</v>
      </c>
      <c r="G5" s="789"/>
      <c r="H5" s="791"/>
    </row>
    <row r="6" spans="1:8" ht="13.5" customHeight="1">
      <c r="A6" s="421"/>
      <c r="B6" s="433"/>
      <c r="C6" s="432" t="s">
        <v>19</v>
      </c>
      <c r="D6" s="431" t="s">
        <v>19</v>
      </c>
      <c r="E6" s="431" t="s">
        <v>19</v>
      </c>
      <c r="F6" s="431" t="s">
        <v>19</v>
      </c>
      <c r="G6" s="431" t="s">
        <v>19</v>
      </c>
      <c r="H6" s="430"/>
    </row>
    <row r="7" spans="1:8" ht="15" customHeight="1">
      <c r="A7" s="421"/>
      <c r="B7" s="428" t="s">
        <v>446</v>
      </c>
      <c r="C7" s="143">
        <v>65708</v>
      </c>
      <c r="D7" s="144">
        <v>8110</v>
      </c>
      <c r="E7" s="144">
        <v>38660</v>
      </c>
      <c r="F7" s="144">
        <v>18807</v>
      </c>
      <c r="G7" s="429">
        <v>131</v>
      </c>
      <c r="H7" s="391">
        <f>F7/C7</f>
        <v>0.28622085590795643</v>
      </c>
    </row>
    <row r="8" spans="1:8" ht="15.75" customHeight="1">
      <c r="A8" s="421"/>
      <c r="B8" s="447">
        <v>28</v>
      </c>
      <c r="C8" s="274">
        <v>65230</v>
      </c>
      <c r="D8" s="390">
        <v>7849</v>
      </c>
      <c r="E8" s="390">
        <v>37914</v>
      </c>
      <c r="F8" s="390">
        <v>19336</v>
      </c>
      <c r="G8" s="427">
        <v>131</v>
      </c>
      <c r="H8" s="391">
        <f>F8/C8</f>
        <v>0.29642802391537637</v>
      </c>
    </row>
    <row r="9" spans="1:8" ht="15.75" customHeight="1">
      <c r="A9" s="421"/>
      <c r="B9" s="447">
        <v>29</v>
      </c>
      <c r="C9" s="274">
        <v>64684</v>
      </c>
      <c r="D9" s="390">
        <v>7582</v>
      </c>
      <c r="E9" s="390">
        <v>37308</v>
      </c>
      <c r="F9" s="390">
        <v>19663</v>
      </c>
      <c r="G9" s="427">
        <v>131</v>
      </c>
      <c r="H9" s="391">
        <f>F9/C9</f>
        <v>0.3039855296518459</v>
      </c>
    </row>
    <row r="10" spans="1:8" ht="15.75" customHeight="1">
      <c r="A10" s="421"/>
      <c r="B10" s="447">
        <v>30</v>
      </c>
      <c r="C10" s="274">
        <v>64244</v>
      </c>
      <c r="D10" s="390">
        <v>7325</v>
      </c>
      <c r="E10" s="390">
        <v>36855</v>
      </c>
      <c r="F10" s="390">
        <v>19933</v>
      </c>
      <c r="G10" s="427">
        <v>131</v>
      </c>
      <c r="H10" s="391">
        <f>F10/C10</f>
        <v>0.3102702197870618</v>
      </c>
    </row>
    <row r="11" spans="1:8" ht="15.75" customHeight="1">
      <c r="A11" s="421"/>
      <c r="B11" s="426" t="s">
        <v>447</v>
      </c>
      <c r="C11" s="553">
        <v>63569</v>
      </c>
      <c r="D11" s="554">
        <v>7130</v>
      </c>
      <c r="E11" s="554">
        <v>36164</v>
      </c>
      <c r="F11" s="554">
        <v>20144</v>
      </c>
      <c r="G11" s="554">
        <v>131</v>
      </c>
      <c r="H11" s="555">
        <f>F11/C11</f>
        <v>0.3168840157938618</v>
      </c>
    </row>
    <row r="12" spans="6:8" ht="16.5" customHeight="1">
      <c r="F12" s="792" t="s">
        <v>97</v>
      </c>
      <c r="G12" s="792"/>
      <c r="H12" s="792"/>
    </row>
    <row r="13" spans="5:8" ht="18.75" customHeight="1">
      <c r="E13" s="424"/>
      <c r="F13" s="423"/>
      <c r="G13" s="423"/>
      <c r="H13" s="423"/>
    </row>
    <row r="14" ht="27" customHeight="1"/>
    <row r="26" spans="10:13" ht="13.5">
      <c r="J26" s="422"/>
      <c r="K26" s="14"/>
      <c r="L26" s="14"/>
      <c r="M26" s="14"/>
    </row>
    <row r="27" spans="10:13" ht="13.5">
      <c r="J27" s="420" t="s">
        <v>448</v>
      </c>
      <c r="K27" s="14">
        <v>9824</v>
      </c>
      <c r="L27" s="14">
        <v>43777</v>
      </c>
      <c r="M27" s="14">
        <v>15295</v>
      </c>
    </row>
    <row r="28" spans="10:13" ht="13.5">
      <c r="J28" s="420" t="s">
        <v>449</v>
      </c>
      <c r="K28" s="14">
        <v>9196</v>
      </c>
      <c r="L28" s="14">
        <v>42357</v>
      </c>
      <c r="M28" s="14">
        <v>16259</v>
      </c>
    </row>
    <row r="29" spans="10:13" ht="13.5">
      <c r="J29" s="420" t="s">
        <v>450</v>
      </c>
      <c r="K29" s="14">
        <v>8574</v>
      </c>
      <c r="L29" s="14">
        <v>40305</v>
      </c>
      <c r="M29" s="14">
        <v>17612</v>
      </c>
    </row>
    <row r="30" spans="10:13" ht="13.5">
      <c r="J30" s="420" t="s">
        <v>443</v>
      </c>
      <c r="K30" s="14">
        <v>7849</v>
      </c>
      <c r="L30" s="14">
        <v>37914</v>
      </c>
      <c r="M30" s="14">
        <v>19336</v>
      </c>
    </row>
    <row r="31" spans="10:13" ht="13.5">
      <c r="J31" s="420" t="s">
        <v>451</v>
      </c>
      <c r="K31" s="14">
        <v>7130</v>
      </c>
      <c r="L31" s="14">
        <v>36164</v>
      </c>
      <c r="M31" s="14">
        <v>20144</v>
      </c>
    </row>
    <row r="32" spans="10:13" ht="13.5">
      <c r="J32" s="422"/>
      <c r="K32" s="14"/>
      <c r="L32" s="14"/>
      <c r="M32" s="14"/>
    </row>
    <row r="35" spans="10:14" ht="13.5">
      <c r="J35" s="421"/>
      <c r="K35" s="421"/>
      <c r="L35" s="421"/>
      <c r="M35" s="421"/>
      <c r="N35" s="421"/>
    </row>
    <row r="36" spans="10:14" ht="18.75" customHeight="1">
      <c r="J36" s="421"/>
      <c r="K36" s="421"/>
      <c r="L36" s="421"/>
      <c r="M36" s="421"/>
      <c r="N36" s="421"/>
    </row>
    <row r="37" spans="10:14" ht="13.5">
      <c r="J37" s="14"/>
      <c r="K37" s="14"/>
      <c r="L37" s="14"/>
      <c r="M37" s="14"/>
      <c r="N37" s="421"/>
    </row>
    <row r="38" spans="10:14" ht="13.5">
      <c r="J38" s="14"/>
      <c r="K38" s="14"/>
      <c r="L38" s="14"/>
      <c r="M38" s="14"/>
      <c r="N38" s="421"/>
    </row>
    <row r="39" spans="10:14" ht="13.5">
      <c r="J39" s="14"/>
      <c r="K39" s="14"/>
      <c r="L39" s="14"/>
      <c r="M39" s="14"/>
      <c r="N39" s="421"/>
    </row>
    <row r="40" spans="10:14" ht="13.5">
      <c r="J40" s="14"/>
      <c r="K40" s="14"/>
      <c r="L40" s="14"/>
      <c r="M40" s="14"/>
      <c r="N40" s="421"/>
    </row>
    <row r="41" spans="10:14" ht="13.5">
      <c r="J41" s="14"/>
      <c r="K41" s="14"/>
      <c r="L41" s="14"/>
      <c r="M41" s="14"/>
      <c r="N41" s="421"/>
    </row>
    <row r="42" spans="10:14" ht="13.5">
      <c r="J42" s="14"/>
      <c r="K42" s="14"/>
      <c r="L42" s="14"/>
      <c r="M42" s="14"/>
      <c r="N42" s="421"/>
    </row>
    <row r="43" spans="10:14" ht="13.5">
      <c r="J43" s="14"/>
      <c r="K43" s="14"/>
      <c r="L43" s="14"/>
      <c r="M43" s="14"/>
      <c r="N43" s="421"/>
    </row>
    <row r="44" spans="11:13" ht="13.5">
      <c r="K44" s="418" t="s">
        <v>132</v>
      </c>
      <c r="L44" s="418" t="s">
        <v>133</v>
      </c>
      <c r="M44" s="418" t="s">
        <v>134</v>
      </c>
    </row>
    <row r="45" spans="10:14" ht="13.5">
      <c r="J45" s="420" t="s">
        <v>451</v>
      </c>
      <c r="K45" s="14">
        <v>7130</v>
      </c>
      <c r="L45" s="14">
        <v>36164</v>
      </c>
      <c r="M45" s="14">
        <v>20144</v>
      </c>
      <c r="N45" s="419"/>
    </row>
    <row r="46" ht="13.5">
      <c r="N46" s="419"/>
    </row>
    <row r="47" ht="13.5">
      <c r="N47" s="419"/>
    </row>
    <row r="48" ht="13.5">
      <c r="N48" s="419"/>
    </row>
    <row r="49" ht="13.5">
      <c r="N49" s="419"/>
    </row>
    <row r="50" ht="13.5">
      <c r="N50" s="14"/>
    </row>
    <row r="51" ht="13.5">
      <c r="N51" s="14"/>
    </row>
    <row r="52" ht="13.5">
      <c r="N52" s="14"/>
    </row>
    <row r="53" ht="13.5">
      <c r="N53" s="14"/>
    </row>
    <row r="54" ht="13.5">
      <c r="N54" s="14"/>
    </row>
    <row r="55" ht="13.5">
      <c r="N55" s="14"/>
    </row>
    <row r="56" ht="13.5">
      <c r="N56" s="14"/>
    </row>
    <row r="57" ht="13.5">
      <c r="N57" s="14"/>
    </row>
  </sheetData>
  <sheetProtection/>
  <mergeCells count="6">
    <mergeCell ref="F3:H3"/>
    <mergeCell ref="B4:B5"/>
    <mergeCell ref="C4:C5"/>
    <mergeCell ref="G4:G5"/>
    <mergeCell ref="H4:H5"/>
    <mergeCell ref="F12:H12"/>
  </mergeCells>
  <printOptions/>
  <pageMargins left="0.7480314960629921" right="0.31496062992125984" top="0.984251968503937" bottom="0.07874015748031496" header="0.5118110236220472" footer="0.31496062992125984"/>
  <pageSetup firstPageNumber="30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4"/>
  <sheetViews>
    <sheetView zoomScalePageLayoutView="0" workbookViewId="0" topLeftCell="A1">
      <selection activeCell="O12" sqref="O12"/>
    </sheetView>
  </sheetViews>
  <sheetFormatPr defaultColWidth="9.00390625" defaultRowHeight="13.5"/>
  <sheetData>
    <row r="2" spans="2:3" ht="13.5">
      <c r="B2" s="605"/>
      <c r="C2" s="605"/>
    </row>
    <row r="3" spans="2:3" ht="13.5">
      <c r="B3" s="605"/>
      <c r="C3" s="605"/>
    </row>
    <row r="4" spans="2:3" ht="13.5">
      <c r="B4" s="605"/>
      <c r="C4" s="60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4"/>
  <sheetViews>
    <sheetView view="pageBreakPreview" zoomScaleNormal="75" zoomScaleSheetLayoutView="100" zoomScalePageLayoutView="0" workbookViewId="0" topLeftCell="A118">
      <selection activeCell="O12" sqref="O12"/>
    </sheetView>
  </sheetViews>
  <sheetFormatPr defaultColWidth="9.00390625" defaultRowHeight="13.5"/>
  <cols>
    <col min="1" max="1" width="3.625" style="125" customWidth="1"/>
    <col min="2" max="9" width="6.625" style="125" customWidth="1"/>
    <col min="10" max="10" width="8.75390625" style="125" customWidth="1"/>
    <col min="11" max="20" width="6.625" style="125" customWidth="1"/>
    <col min="21" max="21" width="9.00390625" style="125" customWidth="1"/>
    <col min="22" max="22" width="10.375" style="125" customWidth="1"/>
    <col min="23" max="16384" width="9.00390625" style="125" customWidth="1"/>
  </cols>
  <sheetData>
    <row r="1" spans="1:20" s="138" customFormat="1" ht="30" customHeight="1">
      <c r="A1" s="606" t="s">
        <v>414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</row>
    <row r="2" spans="1:20" ht="15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5" customHeight="1">
      <c r="A3" s="607" t="s">
        <v>416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</row>
    <row r="4" spans="2:3" ht="15" customHeight="1">
      <c r="B4" s="127"/>
      <c r="C4" s="127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spans="10:11" ht="15" customHeight="1">
      <c r="J12" s="139"/>
      <c r="K12" s="139"/>
    </row>
    <row r="13" spans="10:11" ht="15" customHeight="1">
      <c r="J13" s="139"/>
      <c r="K13" s="139"/>
    </row>
    <row r="14" spans="10:11" ht="15" customHeight="1">
      <c r="J14" s="139"/>
      <c r="K14" s="139"/>
    </row>
    <row r="15" spans="10:11" ht="15" customHeight="1">
      <c r="J15" s="139"/>
      <c r="K15" s="139"/>
    </row>
    <row r="16" spans="10:11" ht="15" customHeight="1">
      <c r="J16" s="139"/>
      <c r="K16" s="139"/>
    </row>
    <row r="17" spans="10:11" ht="15" customHeight="1">
      <c r="J17" s="139"/>
      <c r="K17" s="139"/>
    </row>
    <row r="18" spans="10:11" ht="15" customHeight="1">
      <c r="J18" s="139"/>
      <c r="K18" s="139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spans="2:9" ht="15" customHeight="1">
      <c r="B34" s="133"/>
      <c r="C34" s="133"/>
      <c r="D34" s="133"/>
      <c r="E34" s="133"/>
      <c r="F34" s="133"/>
      <c r="G34" s="133"/>
      <c r="H34" s="133"/>
      <c r="I34" s="133"/>
    </row>
    <row r="35" spans="2:30" s="134" customFormat="1" ht="15" customHeight="1">
      <c r="B35" s="133"/>
      <c r="C35" s="133"/>
      <c r="D35" s="133"/>
      <c r="E35" s="133"/>
      <c r="F35" s="133"/>
      <c r="G35" s="133"/>
      <c r="H35" s="133"/>
      <c r="J35" s="133"/>
      <c r="K35" s="133"/>
      <c r="O35" s="133"/>
      <c r="P35" s="133"/>
      <c r="Q35" s="133"/>
      <c r="R35" s="133"/>
      <c r="S35" s="133"/>
      <c r="T35" s="133"/>
      <c r="U35" s="133"/>
      <c r="AC35" s="133"/>
      <c r="AD35" s="133"/>
    </row>
    <row r="36" spans="2:9" ht="15" customHeight="1">
      <c r="B36" s="133"/>
      <c r="C36" s="133"/>
      <c r="D36" s="133"/>
      <c r="E36" s="133"/>
      <c r="F36" s="133"/>
      <c r="G36" s="133"/>
      <c r="H36" s="133"/>
      <c r="I36" s="133"/>
    </row>
    <row r="37" spans="3:9" ht="15" customHeight="1">
      <c r="C37" s="133"/>
      <c r="D37" s="133"/>
      <c r="E37" s="133"/>
      <c r="F37" s="133"/>
      <c r="G37" s="133"/>
      <c r="H37" s="133"/>
      <c r="I37" s="133"/>
    </row>
    <row r="38" spans="3:9" ht="15" customHeight="1">
      <c r="C38" s="133"/>
      <c r="D38" s="133"/>
      <c r="E38" s="133"/>
      <c r="F38" s="133"/>
      <c r="G38" s="133"/>
      <c r="H38" s="133"/>
      <c r="I38" s="133"/>
    </row>
    <row r="39" spans="2:9" ht="15" customHeight="1">
      <c r="B39" s="135" t="s">
        <v>452</v>
      </c>
      <c r="C39" s="133"/>
      <c r="D39" s="133"/>
      <c r="E39" s="133"/>
      <c r="F39" s="133"/>
      <c r="G39" s="133"/>
      <c r="H39" s="133"/>
      <c r="I39" s="133"/>
    </row>
    <row r="40" spans="2:9" ht="15" customHeight="1">
      <c r="B40" s="133"/>
      <c r="C40" s="133"/>
      <c r="D40" s="133"/>
      <c r="E40" s="133"/>
      <c r="F40" s="133"/>
      <c r="G40" s="133"/>
      <c r="H40" s="133"/>
      <c r="I40" s="133"/>
    </row>
    <row r="41" spans="2:9" ht="15" customHeight="1">
      <c r="B41" s="133"/>
      <c r="C41" s="133"/>
      <c r="D41" s="133"/>
      <c r="E41" s="133"/>
      <c r="F41" s="133"/>
      <c r="G41" s="133"/>
      <c r="H41" s="133"/>
      <c r="I41" s="133"/>
    </row>
    <row r="42" spans="2:9" ht="15" customHeight="1">
      <c r="B42" s="133"/>
      <c r="C42" s="133"/>
      <c r="D42" s="133"/>
      <c r="E42" s="133"/>
      <c r="F42" s="133"/>
      <c r="G42" s="133"/>
      <c r="H42" s="133"/>
      <c r="I42" s="133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spans="6:8" ht="12.75" customHeight="1">
      <c r="F70" s="49"/>
      <c r="H70" s="65"/>
    </row>
    <row r="71" ht="13.5" customHeight="1"/>
    <row r="72" ht="13.5" customHeight="1"/>
    <row r="73" ht="13.5" customHeight="1"/>
    <row r="74" ht="13.5" customHeight="1"/>
    <row r="75" ht="13.5" customHeight="1">
      <c r="P75" s="125" t="s">
        <v>366</v>
      </c>
    </row>
    <row r="76" ht="13.5" customHeight="1"/>
    <row r="77" ht="13.5" customHeight="1"/>
    <row r="78" ht="13.5" customHeight="1"/>
    <row r="79" ht="13.5" customHeight="1"/>
    <row r="80" spans="3:7" ht="13.5" customHeight="1">
      <c r="C80" s="125" t="s">
        <v>440</v>
      </c>
      <c r="G80" s="125" t="s">
        <v>441</v>
      </c>
    </row>
    <row r="81" spans="2:8" ht="13.5" customHeight="1">
      <c r="B81" s="132" t="s">
        <v>392</v>
      </c>
      <c r="C81" s="132" t="s">
        <v>389</v>
      </c>
      <c r="D81" s="132" t="s">
        <v>390</v>
      </c>
      <c r="F81" s="132" t="s">
        <v>392</v>
      </c>
      <c r="G81" s="132" t="s">
        <v>389</v>
      </c>
      <c r="H81" s="132" t="s">
        <v>390</v>
      </c>
    </row>
    <row r="82" spans="2:8" ht="13.5" customHeight="1">
      <c r="B82" s="132" t="s">
        <v>391</v>
      </c>
      <c r="C82" s="137">
        <v>1712</v>
      </c>
      <c r="D82" s="137">
        <v>1724</v>
      </c>
      <c r="F82" s="132" t="s">
        <v>391</v>
      </c>
      <c r="G82" s="137">
        <v>1475</v>
      </c>
      <c r="H82" s="137">
        <v>1351</v>
      </c>
    </row>
    <row r="83" spans="2:8" ht="13.5" customHeight="1">
      <c r="B83" s="128" t="s">
        <v>394</v>
      </c>
      <c r="C83" s="129">
        <v>1878</v>
      </c>
      <c r="D83" s="130">
        <v>1759</v>
      </c>
      <c r="F83" s="128" t="s">
        <v>394</v>
      </c>
      <c r="G83" s="129">
        <v>1597</v>
      </c>
      <c r="H83" s="130">
        <v>1546</v>
      </c>
    </row>
    <row r="84" spans="2:8" ht="13.5" customHeight="1">
      <c r="B84" s="128" t="s">
        <v>395</v>
      </c>
      <c r="C84" s="129">
        <v>2050</v>
      </c>
      <c r="D84" s="130">
        <v>1909</v>
      </c>
      <c r="F84" s="128" t="s">
        <v>395</v>
      </c>
      <c r="G84" s="129">
        <v>1762</v>
      </c>
      <c r="H84" s="130">
        <v>1770</v>
      </c>
    </row>
    <row r="85" spans="2:8" ht="13.5" customHeight="1">
      <c r="B85" s="128" t="s">
        <v>396</v>
      </c>
      <c r="C85" s="130">
        <v>2295</v>
      </c>
      <c r="D85" s="130">
        <v>2257</v>
      </c>
      <c r="E85" s="131"/>
      <c r="F85" s="128" t="s">
        <v>396</v>
      </c>
      <c r="G85" s="130">
        <v>1862</v>
      </c>
      <c r="H85" s="130">
        <v>1767</v>
      </c>
    </row>
    <row r="86" spans="2:8" ht="13.5" customHeight="1">
      <c r="B86" s="128" t="s">
        <v>397</v>
      </c>
      <c r="C86" s="130">
        <v>2329</v>
      </c>
      <c r="D86" s="130">
        <v>2180</v>
      </c>
      <c r="E86" s="131"/>
      <c r="F86" s="128" t="s">
        <v>397</v>
      </c>
      <c r="G86" s="130">
        <v>1582</v>
      </c>
      <c r="H86" s="130">
        <v>1586</v>
      </c>
    </row>
    <row r="87" spans="2:8" ht="13.5" customHeight="1">
      <c r="B87" s="128" t="s">
        <v>398</v>
      </c>
      <c r="C87" s="130">
        <v>2473</v>
      </c>
      <c r="D87" s="130">
        <v>2460</v>
      </c>
      <c r="E87" s="131"/>
      <c r="F87" s="128" t="s">
        <v>398</v>
      </c>
      <c r="G87" s="130">
        <v>1587</v>
      </c>
      <c r="H87" s="130">
        <v>1560</v>
      </c>
    </row>
    <row r="88" spans="2:8" ht="13.5" customHeight="1">
      <c r="B88" s="128" t="s">
        <v>399</v>
      </c>
      <c r="C88" s="130">
        <v>2200</v>
      </c>
      <c r="D88" s="130">
        <v>2159</v>
      </c>
      <c r="E88" s="131"/>
      <c r="F88" s="128" t="s">
        <v>399</v>
      </c>
      <c r="G88" s="130">
        <v>2119</v>
      </c>
      <c r="H88" s="130">
        <v>1962</v>
      </c>
    </row>
    <row r="89" spans="2:8" ht="13.5" customHeight="1">
      <c r="B89" s="128" t="s">
        <v>400</v>
      </c>
      <c r="C89" s="130">
        <v>2076</v>
      </c>
      <c r="D89" s="130">
        <v>2043</v>
      </c>
      <c r="E89" s="131"/>
      <c r="F89" s="128" t="s">
        <v>400</v>
      </c>
      <c r="G89" s="130">
        <v>2489</v>
      </c>
      <c r="H89" s="130">
        <v>2409</v>
      </c>
    </row>
    <row r="90" spans="2:8" ht="13.5" customHeight="1">
      <c r="B90" s="128" t="s">
        <v>401</v>
      </c>
      <c r="C90" s="130">
        <v>2346</v>
      </c>
      <c r="D90" s="130">
        <v>2172</v>
      </c>
      <c r="E90" s="131"/>
      <c r="F90" s="128" t="s">
        <v>401</v>
      </c>
      <c r="G90" s="130">
        <v>2149</v>
      </c>
      <c r="H90" s="130">
        <v>2173</v>
      </c>
    </row>
    <row r="91" spans="2:8" ht="13.5" customHeight="1">
      <c r="B91" s="128" t="s">
        <v>402</v>
      </c>
      <c r="C91" s="130">
        <v>2832</v>
      </c>
      <c r="D91" s="130">
        <v>2890</v>
      </c>
      <c r="E91" s="131"/>
      <c r="F91" s="128" t="s">
        <v>402</v>
      </c>
      <c r="G91" s="130">
        <v>2059</v>
      </c>
      <c r="H91" s="130">
        <v>2081</v>
      </c>
    </row>
    <row r="92" spans="2:8" ht="13.5" customHeight="1">
      <c r="B92" s="128" t="s">
        <v>403</v>
      </c>
      <c r="C92" s="130">
        <v>2918</v>
      </c>
      <c r="D92" s="130">
        <v>2776</v>
      </c>
      <c r="E92" s="131"/>
      <c r="F92" s="128" t="s">
        <v>403</v>
      </c>
      <c r="G92" s="130">
        <v>2249</v>
      </c>
      <c r="H92" s="130">
        <v>2122</v>
      </c>
    </row>
    <row r="93" spans="2:8" ht="13.5">
      <c r="B93" s="128" t="s">
        <v>404</v>
      </c>
      <c r="C93" s="130">
        <v>2494</v>
      </c>
      <c r="D93" s="130">
        <v>2401</v>
      </c>
      <c r="E93" s="131"/>
      <c r="F93" s="128" t="s">
        <v>404</v>
      </c>
      <c r="G93" s="130">
        <v>2618</v>
      </c>
      <c r="H93" s="130">
        <v>2812</v>
      </c>
    </row>
    <row r="94" spans="2:8" ht="13.5">
      <c r="B94" s="128" t="s">
        <v>405</v>
      </c>
      <c r="C94" s="130">
        <v>2041</v>
      </c>
      <c r="D94" s="130">
        <v>2074</v>
      </c>
      <c r="E94" s="131"/>
      <c r="F94" s="128" t="s">
        <v>405</v>
      </c>
      <c r="G94" s="130">
        <v>2724</v>
      </c>
      <c r="H94" s="130">
        <v>2704</v>
      </c>
    </row>
    <row r="95" spans="2:8" ht="13.5">
      <c r="B95" s="128" t="s">
        <v>406</v>
      </c>
      <c r="C95" s="130">
        <v>1856</v>
      </c>
      <c r="D95" s="130">
        <v>1969</v>
      </c>
      <c r="E95" s="131"/>
      <c r="F95" s="128" t="s">
        <v>406</v>
      </c>
      <c r="G95" s="130">
        <v>2253</v>
      </c>
      <c r="H95" s="130">
        <v>2274</v>
      </c>
    </row>
    <row r="96" spans="2:8" ht="13.5">
      <c r="B96" s="128" t="s">
        <v>413</v>
      </c>
      <c r="C96" s="130">
        <v>1515</v>
      </c>
      <c r="D96" s="130">
        <v>1883</v>
      </c>
      <c r="E96" s="131"/>
      <c r="F96" s="128" t="s">
        <v>413</v>
      </c>
      <c r="G96" s="130">
        <v>1726</v>
      </c>
      <c r="H96" s="130">
        <v>1943</v>
      </c>
    </row>
    <row r="97" spans="2:8" ht="13.5">
      <c r="B97" s="128" t="s">
        <v>412</v>
      </c>
      <c r="C97" s="130">
        <v>865</v>
      </c>
      <c r="D97" s="130">
        <v>1448</v>
      </c>
      <c r="E97" s="131"/>
      <c r="F97" s="128" t="s">
        <v>412</v>
      </c>
      <c r="G97" s="130">
        <v>1437</v>
      </c>
      <c r="H97" s="130">
        <v>1776</v>
      </c>
    </row>
    <row r="98" spans="2:8" ht="13.5">
      <c r="B98" s="128" t="s">
        <v>407</v>
      </c>
      <c r="C98" s="130">
        <v>526</v>
      </c>
      <c r="D98" s="130">
        <v>991</v>
      </c>
      <c r="E98" s="131"/>
      <c r="F98" s="128" t="s">
        <v>407</v>
      </c>
      <c r="G98" s="130">
        <v>949</v>
      </c>
      <c r="H98" s="130">
        <v>1488</v>
      </c>
    </row>
    <row r="99" spans="2:8" ht="13.5">
      <c r="B99" s="128" t="s">
        <v>408</v>
      </c>
      <c r="C99" s="130">
        <v>248</v>
      </c>
      <c r="D99" s="130">
        <v>603</v>
      </c>
      <c r="E99" s="131"/>
      <c r="F99" s="128" t="s">
        <v>408</v>
      </c>
      <c r="G99" s="130">
        <v>400</v>
      </c>
      <c r="H99" s="130">
        <v>969</v>
      </c>
    </row>
    <row r="100" spans="2:8" ht="13.5">
      <c r="B100" s="128" t="s">
        <v>409</v>
      </c>
      <c r="C100" s="130">
        <v>83</v>
      </c>
      <c r="D100" s="130">
        <v>223</v>
      </c>
      <c r="E100" s="131"/>
      <c r="F100" s="128" t="s">
        <v>409</v>
      </c>
      <c r="G100" s="130">
        <v>140</v>
      </c>
      <c r="H100" s="130">
        <v>434</v>
      </c>
    </row>
    <row r="101" spans="2:8" ht="13.5">
      <c r="B101" s="128" t="s">
        <v>410</v>
      </c>
      <c r="C101" s="130">
        <v>21</v>
      </c>
      <c r="D101" s="130">
        <v>40</v>
      </c>
      <c r="E101" s="131"/>
      <c r="F101" s="128" t="s">
        <v>410</v>
      </c>
      <c r="G101" s="130">
        <v>33</v>
      </c>
      <c r="H101" s="130">
        <v>155</v>
      </c>
    </row>
    <row r="102" spans="2:8" ht="13.5">
      <c r="B102" s="128" t="s">
        <v>411</v>
      </c>
      <c r="C102" s="130">
        <v>2</v>
      </c>
      <c r="D102" s="130">
        <v>4</v>
      </c>
      <c r="E102" s="131"/>
      <c r="F102" s="128" t="s">
        <v>411</v>
      </c>
      <c r="G102" s="130">
        <v>6</v>
      </c>
      <c r="H102" s="130">
        <v>33</v>
      </c>
    </row>
    <row r="103" spans="2:8" ht="13.5">
      <c r="B103" s="128" t="s">
        <v>393</v>
      </c>
      <c r="C103" s="128">
        <v>1</v>
      </c>
      <c r="D103" s="128">
        <v>0</v>
      </c>
      <c r="E103" s="131"/>
      <c r="F103" s="128" t="s">
        <v>393</v>
      </c>
      <c r="G103" s="128">
        <v>1</v>
      </c>
      <c r="H103" s="128">
        <v>0</v>
      </c>
    </row>
    <row r="104" spans="2:8" ht="13.5">
      <c r="B104" s="132"/>
      <c r="C104" s="136">
        <f>SUM(C82:C103)</f>
        <v>34761</v>
      </c>
      <c r="D104" s="136">
        <f>SUM(D82:D103)</f>
        <v>35965</v>
      </c>
      <c r="E104" s="131"/>
      <c r="F104" s="132"/>
      <c r="G104" s="136">
        <f>SUM(G82:G103)</f>
        <v>33217</v>
      </c>
      <c r="H104" s="136">
        <f>SUM(H82:H103)</f>
        <v>34915</v>
      </c>
    </row>
    <row r="105" ht="13.5">
      <c r="E105" s="131"/>
    </row>
    <row r="106" ht="13.5">
      <c r="E106" s="131"/>
    </row>
    <row r="110" spans="2:6" ht="13.5">
      <c r="B110" s="125" t="s">
        <v>442</v>
      </c>
      <c r="F110" s="125" t="s">
        <v>453</v>
      </c>
    </row>
    <row r="111" spans="2:8" ht="13.5">
      <c r="B111" s="132" t="s">
        <v>392</v>
      </c>
      <c r="C111" s="132" t="s">
        <v>389</v>
      </c>
      <c r="D111" s="132" t="s">
        <v>390</v>
      </c>
      <c r="F111" s="132" t="s">
        <v>392</v>
      </c>
      <c r="G111" s="132" t="s">
        <v>389</v>
      </c>
      <c r="H111" s="132" t="s">
        <v>390</v>
      </c>
    </row>
    <row r="112" spans="2:8" ht="13.5">
      <c r="B112" s="128" t="s">
        <v>391</v>
      </c>
      <c r="C112" s="130">
        <v>1167</v>
      </c>
      <c r="D112" s="130">
        <v>1238</v>
      </c>
      <c r="F112" s="128" t="s">
        <v>391</v>
      </c>
      <c r="G112" s="130">
        <v>962</v>
      </c>
      <c r="H112" s="130">
        <v>945</v>
      </c>
    </row>
    <row r="113" spans="2:8" ht="13.5">
      <c r="B113" s="128" t="s">
        <v>394</v>
      </c>
      <c r="C113" s="129">
        <v>1468</v>
      </c>
      <c r="D113" s="130">
        <v>1364</v>
      </c>
      <c r="F113" s="128" t="s">
        <v>394</v>
      </c>
      <c r="G113" s="129">
        <v>1153</v>
      </c>
      <c r="H113" s="130">
        <v>1231</v>
      </c>
    </row>
    <row r="114" spans="2:8" ht="13.5">
      <c r="B114" s="128" t="s">
        <v>395</v>
      </c>
      <c r="C114" s="129">
        <v>1604</v>
      </c>
      <c r="D114" s="130">
        <v>1570</v>
      </c>
      <c r="E114" s="133"/>
      <c r="F114" s="128" t="s">
        <v>395</v>
      </c>
      <c r="G114" s="129">
        <v>1469</v>
      </c>
      <c r="H114" s="130">
        <v>1370</v>
      </c>
    </row>
    <row r="115" spans="2:8" ht="13.5">
      <c r="B115" s="128" t="s">
        <v>396</v>
      </c>
      <c r="C115" s="130">
        <v>1728</v>
      </c>
      <c r="D115" s="130">
        <v>1743</v>
      </c>
      <c r="F115" s="128" t="s">
        <v>396</v>
      </c>
      <c r="G115" s="130">
        <v>1571</v>
      </c>
      <c r="H115" s="130">
        <v>1545</v>
      </c>
    </row>
    <row r="116" spans="2:8" ht="13.5">
      <c r="B116" s="128" t="s">
        <v>397</v>
      </c>
      <c r="C116" s="130">
        <v>1496</v>
      </c>
      <c r="D116" s="130">
        <v>1458</v>
      </c>
      <c r="F116" s="128" t="s">
        <v>397</v>
      </c>
      <c r="G116" s="130">
        <v>1401</v>
      </c>
      <c r="H116" s="130">
        <v>1485</v>
      </c>
    </row>
    <row r="117" spans="2:8" ht="13.5">
      <c r="B117" s="128" t="s">
        <v>398</v>
      </c>
      <c r="C117" s="130">
        <v>1397</v>
      </c>
      <c r="D117" s="130">
        <v>1365</v>
      </c>
      <c r="F117" s="128" t="s">
        <v>398</v>
      </c>
      <c r="G117" s="130">
        <v>1289</v>
      </c>
      <c r="H117" s="130">
        <v>1219</v>
      </c>
    </row>
    <row r="118" spans="2:8" ht="13.5">
      <c r="B118" s="128" t="s">
        <v>399</v>
      </c>
      <c r="C118" s="130">
        <v>1633</v>
      </c>
      <c r="D118" s="130">
        <v>1586</v>
      </c>
      <c r="F118" s="128" t="s">
        <v>399</v>
      </c>
      <c r="G118" s="130">
        <v>1523</v>
      </c>
      <c r="H118" s="130">
        <v>1343</v>
      </c>
    </row>
    <row r="119" spans="2:8" ht="13.5">
      <c r="B119" s="128" t="s">
        <v>400</v>
      </c>
      <c r="C119" s="130">
        <v>2158</v>
      </c>
      <c r="D119" s="130">
        <v>2012</v>
      </c>
      <c r="F119" s="128" t="s">
        <v>400</v>
      </c>
      <c r="G119" s="130">
        <v>1688</v>
      </c>
      <c r="H119" s="130">
        <v>1582</v>
      </c>
    </row>
    <row r="120" spans="2:8" ht="13.5">
      <c r="B120" s="128" t="s">
        <v>401</v>
      </c>
      <c r="C120" s="130">
        <v>2563</v>
      </c>
      <c r="D120" s="130">
        <v>2421</v>
      </c>
      <c r="F120" s="128" t="s">
        <v>401</v>
      </c>
      <c r="G120" s="130">
        <v>2147</v>
      </c>
      <c r="H120" s="130">
        <v>2003</v>
      </c>
    </row>
    <row r="121" spans="2:8" ht="13.5">
      <c r="B121" s="128" t="s">
        <v>402</v>
      </c>
      <c r="C121" s="130">
        <v>2122</v>
      </c>
      <c r="D121" s="130">
        <v>2130</v>
      </c>
      <c r="F121" s="128" t="s">
        <v>402</v>
      </c>
      <c r="G121" s="130">
        <v>2505</v>
      </c>
      <c r="H121" s="130">
        <v>2429</v>
      </c>
    </row>
    <row r="122" spans="2:8" ht="13.5">
      <c r="B122" s="128" t="s">
        <v>403</v>
      </c>
      <c r="C122" s="130">
        <v>2019</v>
      </c>
      <c r="D122" s="130">
        <v>2052</v>
      </c>
      <c r="F122" s="128" t="s">
        <v>403</v>
      </c>
      <c r="G122" s="130">
        <v>2089</v>
      </c>
      <c r="H122" s="130">
        <v>2118</v>
      </c>
    </row>
    <row r="123" spans="2:8" ht="13.5">
      <c r="B123" s="128" t="s">
        <v>404</v>
      </c>
      <c r="C123" s="130">
        <v>2202</v>
      </c>
      <c r="D123" s="130">
        <v>2107</v>
      </c>
      <c r="F123" s="128" t="s">
        <v>404</v>
      </c>
      <c r="G123" s="130">
        <v>2007</v>
      </c>
      <c r="H123" s="130">
        <v>1995</v>
      </c>
    </row>
    <row r="124" spans="2:8" ht="13.5">
      <c r="B124" s="128" t="s">
        <v>405</v>
      </c>
      <c r="C124" s="130">
        <v>2542</v>
      </c>
      <c r="D124" s="130">
        <v>2773</v>
      </c>
      <c r="F124" s="128" t="s">
        <v>405</v>
      </c>
      <c r="G124" s="130">
        <v>2126</v>
      </c>
      <c r="H124" s="130">
        <v>2099</v>
      </c>
    </row>
    <row r="125" spans="2:8" ht="13.5">
      <c r="B125" s="128" t="s">
        <v>406</v>
      </c>
      <c r="C125" s="130">
        <v>2651</v>
      </c>
      <c r="D125" s="130">
        <v>2663</v>
      </c>
      <c r="F125" s="128" t="s">
        <v>406</v>
      </c>
      <c r="G125" s="130">
        <v>2442</v>
      </c>
      <c r="H125" s="130">
        <v>2714</v>
      </c>
    </row>
    <row r="126" spans="2:8" ht="13.5">
      <c r="B126" s="128" t="s">
        <v>413</v>
      </c>
      <c r="C126" s="130">
        <v>2050</v>
      </c>
      <c r="D126" s="130">
        <v>2207</v>
      </c>
      <c r="F126" s="128" t="s">
        <v>413</v>
      </c>
      <c r="G126" s="130">
        <v>2425</v>
      </c>
      <c r="H126" s="130">
        <v>2579</v>
      </c>
    </row>
    <row r="127" spans="2:8" ht="13.5">
      <c r="B127" s="128" t="s">
        <v>412</v>
      </c>
      <c r="C127" s="130">
        <v>1486</v>
      </c>
      <c r="D127" s="130">
        <v>1836</v>
      </c>
      <c r="F127" s="128" t="s">
        <v>412</v>
      </c>
      <c r="G127" s="130">
        <v>1815</v>
      </c>
      <c r="H127" s="130">
        <v>2088</v>
      </c>
    </row>
    <row r="128" spans="2:8" ht="13.5">
      <c r="B128" s="128" t="s">
        <v>407</v>
      </c>
      <c r="C128" s="130">
        <v>1096</v>
      </c>
      <c r="D128" s="130">
        <v>1570</v>
      </c>
      <c r="F128" s="128" t="s">
        <v>407</v>
      </c>
      <c r="G128" s="130">
        <v>1180</v>
      </c>
      <c r="H128" s="130">
        <v>1613</v>
      </c>
    </row>
    <row r="129" spans="2:8" ht="13.5">
      <c r="B129" s="128" t="s">
        <v>408</v>
      </c>
      <c r="C129" s="130">
        <v>583</v>
      </c>
      <c r="D129" s="130">
        <v>1153</v>
      </c>
      <c r="F129" s="128" t="s">
        <v>408</v>
      </c>
      <c r="G129" s="130">
        <v>725</v>
      </c>
      <c r="H129" s="130">
        <v>1272</v>
      </c>
    </row>
    <row r="130" spans="2:8" ht="13.5">
      <c r="B130" s="128" t="s">
        <v>409</v>
      </c>
      <c r="C130" s="130">
        <v>194</v>
      </c>
      <c r="D130" s="130">
        <v>571</v>
      </c>
      <c r="F130" s="128" t="s">
        <v>409</v>
      </c>
      <c r="G130" s="130">
        <v>252</v>
      </c>
      <c r="H130" s="130">
        <v>718</v>
      </c>
    </row>
    <row r="131" spans="2:8" ht="13.5">
      <c r="B131" s="128" t="s">
        <v>410</v>
      </c>
      <c r="C131" s="130">
        <v>34</v>
      </c>
      <c r="D131" s="130">
        <v>173</v>
      </c>
      <c r="F131" s="128" t="s">
        <v>410</v>
      </c>
      <c r="G131" s="130">
        <v>58</v>
      </c>
      <c r="H131" s="130">
        <v>235</v>
      </c>
    </row>
    <row r="132" spans="2:8" ht="13.5">
      <c r="B132" s="128" t="s">
        <v>411</v>
      </c>
      <c r="C132" s="130">
        <v>4</v>
      </c>
      <c r="D132" s="130">
        <v>36</v>
      </c>
      <c r="F132" s="128" t="s">
        <v>411</v>
      </c>
      <c r="G132" s="130">
        <v>0</v>
      </c>
      <c r="H132" s="130">
        <v>28</v>
      </c>
    </row>
    <row r="133" spans="2:8" ht="13.5">
      <c r="B133" s="128" t="s">
        <v>393</v>
      </c>
      <c r="C133" s="128">
        <v>119</v>
      </c>
      <c r="D133" s="128">
        <v>44</v>
      </c>
      <c r="F133" s="128" t="s">
        <v>393</v>
      </c>
      <c r="G133" s="128">
        <v>88</v>
      </c>
      <c r="H133" s="128">
        <v>43</v>
      </c>
    </row>
    <row r="134" spans="2:8" ht="13.5">
      <c r="B134" s="132"/>
      <c r="C134" s="136">
        <f>SUM(C112:C133)</f>
        <v>32316</v>
      </c>
      <c r="D134" s="136">
        <f>SUM(D112:D133)</f>
        <v>34072</v>
      </c>
      <c r="F134" s="132"/>
      <c r="G134" s="136">
        <f>SUM(G112:G133)</f>
        <v>30915</v>
      </c>
      <c r="H134" s="136">
        <f>SUM(H112:H133)</f>
        <v>32654</v>
      </c>
    </row>
  </sheetData>
  <sheetProtection/>
  <mergeCells count="2">
    <mergeCell ref="A1:T1"/>
    <mergeCell ref="A3:T3"/>
  </mergeCells>
  <printOptions/>
  <pageMargins left="0.31496062992125984" right="0.2362204724409449" top="0.4724409448818898" bottom="0.1968503937007874" header="0.5118110236220472" footer="0.5118110236220472"/>
  <pageSetup firstPageNumber="16" useFirstPageNumber="1" horizontalDpi="600" verticalDpi="600" orientation="portrait" paperSize="9" scale="74" r:id="rId2"/>
  <headerFooter>
    <oddFooter>&amp;C&amp;"ＭＳ 明朝,標準"&amp;12 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SheetLayoutView="100" zoomScalePageLayoutView="0" workbookViewId="0" topLeftCell="B28">
      <selection activeCell="O12" sqref="O12"/>
    </sheetView>
  </sheetViews>
  <sheetFormatPr defaultColWidth="9.00390625" defaultRowHeight="13.5"/>
  <cols>
    <col min="1" max="1" width="1.4921875" style="35" hidden="1" customWidth="1"/>
    <col min="2" max="2" width="1.4921875" style="35" customWidth="1"/>
    <col min="3" max="3" width="10.625" style="35" customWidth="1"/>
    <col min="4" max="13" width="9.125" style="35" customWidth="1"/>
    <col min="14" max="16384" width="9.00390625" style="35" customWidth="1"/>
  </cols>
  <sheetData>
    <row r="1" spans="2:11" s="524" customFormat="1" ht="19.5" customHeight="1">
      <c r="B1" s="525" t="s">
        <v>382</v>
      </c>
      <c r="C1" s="525"/>
      <c r="D1" s="526"/>
      <c r="E1" s="526"/>
      <c r="F1" s="526"/>
      <c r="G1" s="526"/>
      <c r="H1" s="526"/>
      <c r="I1" s="526"/>
      <c r="J1" s="615"/>
      <c r="K1" s="615"/>
    </row>
    <row r="2" spans="1:17" ht="15" customHeight="1">
      <c r="A2" s="39"/>
      <c r="B2" s="41"/>
      <c r="C2" s="56"/>
      <c r="D2" s="57"/>
      <c r="E2" s="57"/>
      <c r="F2" s="58"/>
      <c r="G2" s="58"/>
      <c r="H2" s="58"/>
      <c r="I2" s="59"/>
      <c r="J2" s="60"/>
      <c r="K2" s="61"/>
      <c r="L2" s="55"/>
      <c r="M2" s="54" t="s">
        <v>307</v>
      </c>
      <c r="N2" s="40"/>
      <c r="O2" s="40"/>
      <c r="P2" s="40"/>
      <c r="Q2" s="40"/>
    </row>
    <row r="3" spans="1:17" ht="15" customHeight="1">
      <c r="A3" s="39"/>
      <c r="B3" s="41"/>
      <c r="C3" s="627" t="s">
        <v>2</v>
      </c>
      <c r="D3" s="631" t="s">
        <v>3</v>
      </c>
      <c r="E3" s="634" t="s">
        <v>16</v>
      </c>
      <c r="F3" s="634"/>
      <c r="G3" s="634"/>
      <c r="H3" s="634"/>
      <c r="I3" s="634"/>
      <c r="J3" s="634"/>
      <c r="K3" s="634"/>
      <c r="L3" s="634"/>
      <c r="M3" s="621"/>
      <c r="N3" s="40"/>
      <c r="O3" s="40"/>
      <c r="P3" s="40"/>
      <c r="Q3" s="40"/>
    </row>
    <row r="4" spans="1:17" ht="15" customHeight="1">
      <c r="A4" s="39"/>
      <c r="B4" s="41"/>
      <c r="C4" s="628"/>
      <c r="D4" s="632"/>
      <c r="E4" s="619" t="s">
        <v>149</v>
      </c>
      <c r="F4" s="619" t="s">
        <v>150</v>
      </c>
      <c r="G4" s="619" t="s">
        <v>151</v>
      </c>
      <c r="H4" s="624" t="s">
        <v>351</v>
      </c>
      <c r="I4" s="624"/>
      <c r="J4" s="624"/>
      <c r="K4" s="610" t="s">
        <v>353</v>
      </c>
      <c r="L4" s="610"/>
      <c r="M4" s="611"/>
      <c r="N4" s="40"/>
      <c r="O4" s="40"/>
      <c r="P4" s="40"/>
      <c r="Q4" s="40"/>
    </row>
    <row r="5" spans="1:17" ht="15" customHeight="1">
      <c r="A5" s="39"/>
      <c r="B5" s="41"/>
      <c r="C5" s="629"/>
      <c r="D5" s="633"/>
      <c r="E5" s="620"/>
      <c r="F5" s="620"/>
      <c r="G5" s="620"/>
      <c r="H5" s="510" t="s">
        <v>352</v>
      </c>
      <c r="I5" s="511" t="s">
        <v>127</v>
      </c>
      <c r="J5" s="512" t="s">
        <v>128</v>
      </c>
      <c r="K5" s="510" t="s">
        <v>352</v>
      </c>
      <c r="L5" s="511" t="s">
        <v>127</v>
      </c>
      <c r="M5" s="513" t="s">
        <v>128</v>
      </c>
      <c r="N5" s="40"/>
      <c r="O5" s="40"/>
      <c r="P5" s="40"/>
      <c r="Q5" s="40"/>
    </row>
    <row r="6" spans="1:17" ht="12" customHeight="1">
      <c r="A6" s="39"/>
      <c r="B6" s="41"/>
      <c r="C6" s="474"/>
      <c r="D6" s="490" t="s">
        <v>152</v>
      </c>
      <c r="E6" s="140" t="s">
        <v>19</v>
      </c>
      <c r="F6" s="140" t="s">
        <v>19</v>
      </c>
      <c r="G6" s="140" t="s">
        <v>19</v>
      </c>
      <c r="H6" s="141" t="s">
        <v>19</v>
      </c>
      <c r="I6" s="141" t="s">
        <v>19</v>
      </c>
      <c r="J6" s="141" t="s">
        <v>19</v>
      </c>
      <c r="K6" s="142" t="s">
        <v>19</v>
      </c>
      <c r="L6" s="142" t="s">
        <v>19</v>
      </c>
      <c r="M6" s="491" t="s">
        <v>19</v>
      </c>
      <c r="N6" s="40"/>
      <c r="O6" s="40"/>
      <c r="P6" s="40"/>
      <c r="Q6" s="40"/>
    </row>
    <row r="7" spans="1:13" ht="18" customHeight="1">
      <c r="A7" s="39"/>
      <c r="B7" s="41"/>
      <c r="C7" s="159" t="s">
        <v>443</v>
      </c>
      <c r="D7" s="393">
        <v>26841</v>
      </c>
      <c r="E7" s="492">
        <v>67001</v>
      </c>
      <c r="F7" s="493">
        <v>32862</v>
      </c>
      <c r="G7" s="493">
        <v>34139</v>
      </c>
      <c r="H7" s="493">
        <v>66434</v>
      </c>
      <c r="I7" s="493">
        <v>32598</v>
      </c>
      <c r="J7" s="494">
        <v>33836</v>
      </c>
      <c r="K7" s="495">
        <v>567</v>
      </c>
      <c r="L7" s="493">
        <v>264</v>
      </c>
      <c r="M7" s="484">
        <v>303</v>
      </c>
    </row>
    <row r="8" spans="1:13" ht="18" customHeight="1">
      <c r="A8" s="39"/>
      <c r="B8" s="41"/>
      <c r="C8" s="438">
        <v>29</v>
      </c>
      <c r="D8" s="498">
        <v>27099</v>
      </c>
      <c r="E8" s="499">
        <v>66564</v>
      </c>
      <c r="F8" s="500">
        <v>32652</v>
      </c>
      <c r="G8" s="500">
        <v>33912</v>
      </c>
      <c r="H8" s="500">
        <v>65923</v>
      </c>
      <c r="I8" s="500">
        <v>32353</v>
      </c>
      <c r="J8" s="501">
        <v>33570</v>
      </c>
      <c r="K8" s="502">
        <v>641</v>
      </c>
      <c r="L8" s="500">
        <v>299</v>
      </c>
      <c r="M8" s="503">
        <v>342</v>
      </c>
    </row>
    <row r="9" spans="1:13" ht="18" customHeight="1">
      <c r="A9" s="39"/>
      <c r="B9" s="41"/>
      <c r="C9" s="438">
        <v>30</v>
      </c>
      <c r="D9" s="498">
        <v>27261</v>
      </c>
      <c r="E9" s="499">
        <v>65984</v>
      </c>
      <c r="F9" s="500">
        <v>32383</v>
      </c>
      <c r="G9" s="500">
        <v>33601</v>
      </c>
      <c r="H9" s="500">
        <v>65288</v>
      </c>
      <c r="I9" s="500">
        <v>32071</v>
      </c>
      <c r="J9" s="501">
        <v>33217</v>
      </c>
      <c r="K9" s="502">
        <v>696</v>
      </c>
      <c r="L9" s="500">
        <v>312</v>
      </c>
      <c r="M9" s="503">
        <v>384</v>
      </c>
    </row>
    <row r="10" spans="1:13" ht="18" customHeight="1">
      <c r="A10" s="39"/>
      <c r="B10" s="41"/>
      <c r="C10" s="438">
        <v>31</v>
      </c>
      <c r="D10" s="504">
        <v>27534</v>
      </c>
      <c r="E10" s="499">
        <v>65531</v>
      </c>
      <c r="F10" s="500">
        <v>32159</v>
      </c>
      <c r="G10" s="500">
        <v>33372</v>
      </c>
      <c r="H10" s="500">
        <v>64748</v>
      </c>
      <c r="I10" s="500">
        <v>31803</v>
      </c>
      <c r="J10" s="501">
        <v>32945</v>
      </c>
      <c r="K10" s="505">
        <v>783</v>
      </c>
      <c r="L10" s="500">
        <v>356</v>
      </c>
      <c r="M10" s="503">
        <v>427</v>
      </c>
    </row>
    <row r="11" spans="1:17" ht="18" customHeight="1">
      <c r="A11" s="39"/>
      <c r="B11" s="41"/>
      <c r="C11" s="160" t="s">
        <v>444</v>
      </c>
      <c r="D11" s="556">
        <v>27603</v>
      </c>
      <c r="E11" s="557">
        <v>64820</v>
      </c>
      <c r="F11" s="558">
        <v>31774</v>
      </c>
      <c r="G11" s="558">
        <v>33046</v>
      </c>
      <c r="H11" s="558">
        <v>63961</v>
      </c>
      <c r="I11" s="558">
        <v>31389</v>
      </c>
      <c r="J11" s="559">
        <v>32572</v>
      </c>
      <c r="K11" s="560">
        <v>859</v>
      </c>
      <c r="L11" s="558">
        <v>385</v>
      </c>
      <c r="M11" s="561">
        <v>474</v>
      </c>
      <c r="N11" s="40"/>
      <c r="O11" s="40"/>
      <c r="P11" s="40"/>
      <c r="Q11" s="40"/>
    </row>
    <row r="12" spans="3:15" ht="15" customHeight="1">
      <c r="C12" s="62"/>
      <c r="D12" s="36"/>
      <c r="E12" s="36"/>
      <c r="F12" s="37"/>
      <c r="L12" s="62"/>
      <c r="M12" s="37" t="s">
        <v>367</v>
      </c>
      <c r="N12" s="62"/>
      <c r="O12" s="62"/>
    </row>
    <row r="13" spans="3:15" ht="15" customHeight="1">
      <c r="C13" s="62"/>
      <c r="D13" s="36"/>
      <c r="E13" s="36"/>
      <c r="F13" s="37"/>
      <c r="G13" s="37" t="s">
        <v>307</v>
      </c>
      <c r="M13" s="37"/>
      <c r="N13" s="62"/>
      <c r="O13" s="62"/>
    </row>
    <row r="14" spans="3:11" ht="15" customHeight="1">
      <c r="C14" s="627" t="s">
        <v>2</v>
      </c>
      <c r="D14" s="637" t="s">
        <v>17</v>
      </c>
      <c r="E14" s="616" t="s">
        <v>18</v>
      </c>
      <c r="F14" s="612" t="s">
        <v>350</v>
      </c>
      <c r="G14" s="621" t="s">
        <v>4</v>
      </c>
      <c r="J14" s="37"/>
      <c r="K14" s="37"/>
    </row>
    <row r="15" spans="3:11" ht="15" customHeight="1">
      <c r="C15" s="628"/>
      <c r="D15" s="638"/>
      <c r="E15" s="617"/>
      <c r="F15" s="613"/>
      <c r="G15" s="622"/>
      <c r="J15" s="37"/>
      <c r="K15" s="37"/>
    </row>
    <row r="16" spans="3:11" ht="15" customHeight="1">
      <c r="C16" s="629"/>
      <c r="D16" s="639"/>
      <c r="E16" s="618"/>
      <c r="F16" s="614"/>
      <c r="G16" s="623"/>
      <c r="J16" s="37"/>
      <c r="K16" s="37"/>
    </row>
    <row r="17" spans="3:11" ht="12" customHeight="1">
      <c r="C17" s="474"/>
      <c r="D17" s="146" t="s">
        <v>19</v>
      </c>
      <c r="E17" s="141" t="s">
        <v>19</v>
      </c>
      <c r="F17" s="141" t="s">
        <v>19</v>
      </c>
      <c r="G17" s="147" t="s">
        <v>153</v>
      </c>
      <c r="J17" s="37"/>
      <c r="K17" s="37"/>
    </row>
    <row r="18" spans="3:7" ht="18" customHeight="1">
      <c r="C18" s="159" t="s">
        <v>443</v>
      </c>
      <c r="D18" s="394">
        <f>E7/D7</f>
        <v>2.496218471740993</v>
      </c>
      <c r="E18" s="496">
        <v>-595</v>
      </c>
      <c r="F18" s="497">
        <f>ROUND(F7/G7*100,1)</f>
        <v>96.3</v>
      </c>
      <c r="G18" s="395">
        <f>E7/180.09</f>
        <v>372.0417568993281</v>
      </c>
    </row>
    <row r="19" spans="3:7" ht="18" customHeight="1">
      <c r="C19" s="438">
        <v>29</v>
      </c>
      <c r="D19" s="506">
        <f>E8/D8</f>
        <v>2.456326801727001</v>
      </c>
      <c r="E19" s="507">
        <f>E8-E7</f>
        <v>-437</v>
      </c>
      <c r="F19" s="508">
        <f>ROUND(F8/G8*100,1)</f>
        <v>96.3</v>
      </c>
      <c r="G19" s="509">
        <f>E8/180.29</f>
        <v>369.2051694492207</v>
      </c>
    </row>
    <row r="20" spans="3:7" ht="18" customHeight="1">
      <c r="C20" s="438">
        <v>30</v>
      </c>
      <c r="D20" s="506">
        <f>E9/D9</f>
        <v>2.420454128608635</v>
      </c>
      <c r="E20" s="507">
        <f>E9-E8</f>
        <v>-580</v>
      </c>
      <c r="F20" s="508">
        <f>ROUND(F9/G9*100,1)</f>
        <v>96.4</v>
      </c>
      <c r="G20" s="509">
        <f>E9/180.29</f>
        <v>365.988130234622</v>
      </c>
    </row>
    <row r="21" spans="3:7" ht="18" customHeight="1">
      <c r="C21" s="438">
        <v>31</v>
      </c>
      <c r="D21" s="506">
        <f>E10/D10</f>
        <v>2.3800029054986562</v>
      </c>
      <c r="E21" s="507">
        <f>E10-E9</f>
        <v>-453</v>
      </c>
      <c r="F21" s="508">
        <f>ROUND(F10/G10*100,1)</f>
        <v>96.4</v>
      </c>
      <c r="G21" s="509">
        <f>E10/180.29</f>
        <v>363.4755116756337</v>
      </c>
    </row>
    <row r="22" spans="3:11" ht="18" customHeight="1">
      <c r="C22" s="160" t="s">
        <v>444</v>
      </c>
      <c r="D22" s="562">
        <f>E11/D11</f>
        <v>2.348295475129515</v>
      </c>
      <c r="E22" s="563">
        <f>E11-E10</f>
        <v>-711</v>
      </c>
      <c r="F22" s="564">
        <f>ROUND(F11/G11*100,1)</f>
        <v>96.2</v>
      </c>
      <c r="G22" s="565">
        <f>E11/180.29</f>
        <v>359.5318653280826</v>
      </c>
      <c r="J22" s="37"/>
      <c r="K22" s="37"/>
    </row>
    <row r="23" spans="3:11" ht="15" customHeight="1">
      <c r="C23" s="89"/>
      <c r="D23" s="36"/>
      <c r="E23" s="36"/>
      <c r="F23" s="62"/>
      <c r="G23" s="37" t="s">
        <v>154</v>
      </c>
      <c r="H23" s="63"/>
      <c r="J23" s="37"/>
      <c r="K23" s="37"/>
    </row>
    <row r="24" spans="3:11" ht="15" customHeight="1">
      <c r="C24" s="640"/>
      <c r="D24" s="640"/>
      <c r="E24" s="640"/>
      <c r="F24" s="640"/>
      <c r="G24" s="640"/>
      <c r="H24" s="640"/>
      <c r="I24" s="640"/>
      <c r="J24" s="640"/>
      <c r="K24" s="640"/>
    </row>
    <row r="25" spans="10:11" ht="10.5" customHeight="1">
      <c r="J25" s="37"/>
      <c r="K25" s="37"/>
    </row>
    <row r="26" s="524" customFormat="1" ht="19.5" customHeight="1">
      <c r="B26" s="527" t="s">
        <v>348</v>
      </c>
    </row>
    <row r="27" spans="3:12" ht="12" customHeight="1">
      <c r="C27" s="32"/>
      <c r="D27" s="27"/>
      <c r="K27" s="609" t="s">
        <v>307</v>
      </c>
      <c r="L27" s="609"/>
    </row>
    <row r="28" spans="2:12" ht="19.5" customHeight="1">
      <c r="B28" s="42"/>
      <c r="C28" s="161" t="s">
        <v>354</v>
      </c>
      <c r="D28" s="162" t="s">
        <v>7</v>
      </c>
      <c r="E28" s="476" t="s">
        <v>8</v>
      </c>
      <c r="F28" s="476" t="s">
        <v>9</v>
      </c>
      <c r="G28" s="476" t="s">
        <v>10</v>
      </c>
      <c r="H28" s="476" t="s">
        <v>362</v>
      </c>
      <c r="I28" s="476" t="s">
        <v>11</v>
      </c>
      <c r="J28" s="163" t="s">
        <v>364</v>
      </c>
      <c r="K28" s="476" t="s">
        <v>12</v>
      </c>
      <c r="L28" s="164" t="s">
        <v>363</v>
      </c>
    </row>
    <row r="29" spans="2:12" ht="12" customHeight="1">
      <c r="B29" s="43"/>
      <c r="C29" s="165"/>
      <c r="D29" s="146" t="s">
        <v>19</v>
      </c>
      <c r="E29" s="141" t="s">
        <v>19</v>
      </c>
      <c r="F29" s="141" t="s">
        <v>19</v>
      </c>
      <c r="G29" s="141" t="s">
        <v>19</v>
      </c>
      <c r="H29" s="141" t="s">
        <v>19</v>
      </c>
      <c r="I29" s="148" t="s">
        <v>19</v>
      </c>
      <c r="J29" s="148" t="s">
        <v>19</v>
      </c>
      <c r="K29" s="148" t="s">
        <v>19</v>
      </c>
      <c r="L29" s="149" t="s">
        <v>19</v>
      </c>
    </row>
    <row r="30" spans="2:12" ht="18" customHeight="1">
      <c r="B30" s="45"/>
      <c r="C30" s="159" t="s">
        <v>443</v>
      </c>
      <c r="D30" s="150">
        <v>567</v>
      </c>
      <c r="E30" s="151">
        <v>147</v>
      </c>
      <c r="F30" s="151">
        <v>52</v>
      </c>
      <c r="G30" s="151">
        <v>10</v>
      </c>
      <c r="H30" s="151">
        <v>19</v>
      </c>
      <c r="I30" s="151">
        <v>0</v>
      </c>
      <c r="J30" s="151">
        <v>7</v>
      </c>
      <c r="K30" s="151">
        <v>21</v>
      </c>
      <c r="L30" s="152">
        <v>91</v>
      </c>
    </row>
    <row r="31" spans="2:12" ht="18" customHeight="1">
      <c r="B31" s="45"/>
      <c r="C31" s="438">
        <v>29</v>
      </c>
      <c r="D31" s="153">
        <v>641</v>
      </c>
      <c r="E31" s="154">
        <v>131</v>
      </c>
      <c r="F31" s="154">
        <v>50</v>
      </c>
      <c r="G31" s="154">
        <v>10</v>
      </c>
      <c r="H31" s="154">
        <v>20</v>
      </c>
      <c r="I31" s="154">
        <v>0</v>
      </c>
      <c r="J31" s="154">
        <v>9</v>
      </c>
      <c r="K31" s="154">
        <v>19</v>
      </c>
      <c r="L31" s="155">
        <v>104</v>
      </c>
    </row>
    <row r="32" spans="2:12" ht="18" customHeight="1">
      <c r="B32" s="45"/>
      <c r="C32" s="438">
        <v>30</v>
      </c>
      <c r="D32" s="153">
        <v>696</v>
      </c>
      <c r="E32" s="154">
        <v>128</v>
      </c>
      <c r="F32" s="154">
        <v>48</v>
      </c>
      <c r="G32" s="154">
        <v>11</v>
      </c>
      <c r="H32" s="154">
        <v>20</v>
      </c>
      <c r="I32" s="154">
        <v>0</v>
      </c>
      <c r="J32" s="154">
        <v>13</v>
      </c>
      <c r="K32" s="154">
        <v>17</v>
      </c>
      <c r="L32" s="155">
        <v>98</v>
      </c>
    </row>
    <row r="33" spans="2:12" ht="18" customHeight="1">
      <c r="B33" s="45"/>
      <c r="C33" s="438">
        <v>31</v>
      </c>
      <c r="D33" s="153">
        <v>783</v>
      </c>
      <c r="E33" s="154">
        <v>128</v>
      </c>
      <c r="F33" s="154">
        <v>48</v>
      </c>
      <c r="G33" s="154">
        <v>11</v>
      </c>
      <c r="H33" s="154">
        <v>20</v>
      </c>
      <c r="I33" s="154">
        <v>2</v>
      </c>
      <c r="J33" s="154">
        <v>16</v>
      </c>
      <c r="K33" s="154">
        <v>16</v>
      </c>
      <c r="L33" s="155">
        <v>112</v>
      </c>
    </row>
    <row r="34" spans="2:13" ht="18" customHeight="1">
      <c r="B34" s="45"/>
      <c r="C34" s="160" t="s">
        <v>444</v>
      </c>
      <c r="D34" s="566">
        <v>859</v>
      </c>
      <c r="E34" s="567">
        <v>165</v>
      </c>
      <c r="F34" s="567">
        <v>48</v>
      </c>
      <c r="G34" s="567">
        <v>12</v>
      </c>
      <c r="H34" s="567">
        <v>18</v>
      </c>
      <c r="I34" s="567">
        <v>1</v>
      </c>
      <c r="J34" s="567">
        <v>11</v>
      </c>
      <c r="K34" s="567">
        <v>16</v>
      </c>
      <c r="L34" s="568">
        <v>114</v>
      </c>
      <c r="M34" s="39"/>
    </row>
    <row r="35" spans="4:12" ht="15" customHeight="1">
      <c r="D35" s="36"/>
      <c r="E35" s="36"/>
      <c r="F35" s="36"/>
      <c r="G35" s="36"/>
      <c r="H35" s="36"/>
      <c r="I35" s="36"/>
      <c r="J35" s="36"/>
      <c r="K35" s="104"/>
      <c r="L35" s="37" t="s">
        <v>154</v>
      </c>
    </row>
    <row r="36" spans="4:12" ht="15" customHeight="1">
      <c r="D36" s="38"/>
      <c r="E36" s="38"/>
      <c r="F36" s="609" t="s">
        <v>307</v>
      </c>
      <c r="G36" s="609"/>
      <c r="H36" s="36"/>
      <c r="I36" s="36"/>
      <c r="J36" s="36"/>
      <c r="K36" s="36"/>
      <c r="L36" s="36"/>
    </row>
    <row r="37" spans="2:8" ht="19.5" customHeight="1">
      <c r="B37" s="42"/>
      <c r="C37" s="161" t="s">
        <v>354</v>
      </c>
      <c r="D37" s="166" t="s">
        <v>13</v>
      </c>
      <c r="E37" s="476" t="s">
        <v>349</v>
      </c>
      <c r="F37" s="476" t="s">
        <v>14</v>
      </c>
      <c r="G37" s="477" t="s">
        <v>15</v>
      </c>
      <c r="H37" s="44"/>
    </row>
    <row r="38" spans="2:8" ht="12" customHeight="1">
      <c r="B38" s="42"/>
      <c r="C38" s="165"/>
      <c r="D38" s="146" t="s">
        <v>19</v>
      </c>
      <c r="E38" s="141" t="s">
        <v>19</v>
      </c>
      <c r="F38" s="141" t="s">
        <v>19</v>
      </c>
      <c r="G38" s="147" t="s">
        <v>19</v>
      </c>
      <c r="H38" s="36"/>
    </row>
    <row r="39" spans="2:7" ht="18" customHeight="1">
      <c r="B39" s="45"/>
      <c r="C39" s="159" t="s">
        <v>443</v>
      </c>
      <c r="D39" s="150">
        <v>25</v>
      </c>
      <c r="E39" s="151">
        <v>9</v>
      </c>
      <c r="F39" s="151">
        <v>6</v>
      </c>
      <c r="G39" s="152">
        <v>180</v>
      </c>
    </row>
    <row r="40" spans="2:7" ht="18" customHeight="1">
      <c r="B40" s="45"/>
      <c r="C40" s="438">
        <v>29</v>
      </c>
      <c r="D40" s="153">
        <v>26</v>
      </c>
      <c r="E40" s="154">
        <v>7</v>
      </c>
      <c r="F40" s="154">
        <v>7</v>
      </c>
      <c r="G40" s="155">
        <v>258</v>
      </c>
    </row>
    <row r="41" spans="2:7" ht="18" customHeight="1">
      <c r="B41" s="45"/>
      <c r="C41" s="438">
        <v>30</v>
      </c>
      <c r="D41" s="153">
        <v>23</v>
      </c>
      <c r="E41" s="154">
        <v>8</v>
      </c>
      <c r="F41" s="154">
        <v>7</v>
      </c>
      <c r="G41" s="155">
        <v>323</v>
      </c>
    </row>
    <row r="42" spans="2:7" ht="18" customHeight="1">
      <c r="B42" s="45"/>
      <c r="C42" s="438">
        <v>31</v>
      </c>
      <c r="D42" s="153">
        <v>27</v>
      </c>
      <c r="E42" s="154">
        <v>8</v>
      </c>
      <c r="F42" s="154">
        <v>5</v>
      </c>
      <c r="G42" s="155">
        <v>390</v>
      </c>
    </row>
    <row r="43" spans="2:8" ht="18" customHeight="1">
      <c r="B43" s="45"/>
      <c r="C43" s="160" t="s">
        <v>444</v>
      </c>
      <c r="D43" s="566">
        <v>26</v>
      </c>
      <c r="E43" s="569">
        <v>6</v>
      </c>
      <c r="F43" s="569">
        <v>5</v>
      </c>
      <c r="G43" s="568">
        <v>437</v>
      </c>
      <c r="H43" s="39"/>
    </row>
    <row r="44" spans="2:8" ht="15" customHeight="1">
      <c r="B44" s="36"/>
      <c r="C44" s="36"/>
      <c r="F44" s="104"/>
      <c r="G44" s="37" t="s">
        <v>154</v>
      </c>
      <c r="H44" s="37"/>
    </row>
    <row r="45" ht="15" customHeight="1"/>
    <row r="46" spans="2:12" s="524" customFormat="1" ht="18" customHeight="1">
      <c r="B46" s="528"/>
      <c r="C46" s="529" t="s">
        <v>381</v>
      </c>
      <c r="D46" s="528"/>
      <c r="E46" s="528"/>
      <c r="F46" s="528"/>
      <c r="G46" s="528"/>
      <c r="H46" s="528"/>
      <c r="I46" s="528"/>
      <c r="J46" s="528"/>
      <c r="K46" s="528"/>
      <c r="L46" s="528"/>
    </row>
    <row r="47" spans="2:12" ht="15" customHeight="1">
      <c r="B47" s="46"/>
      <c r="C47" s="46"/>
      <c r="D47" s="47"/>
      <c r="E47" s="47"/>
      <c r="F47" s="47"/>
      <c r="G47" s="47"/>
      <c r="H47" s="47"/>
      <c r="I47" s="47"/>
      <c r="J47" s="47"/>
      <c r="K47" s="62" t="s">
        <v>423</v>
      </c>
      <c r="L47" s="62"/>
    </row>
    <row r="48" spans="2:12" ht="19.5" customHeight="1">
      <c r="B48" s="46"/>
      <c r="C48" s="625" t="s">
        <v>306</v>
      </c>
      <c r="D48" s="630" t="s">
        <v>20</v>
      </c>
      <c r="E48" s="608"/>
      <c r="F48" s="608"/>
      <c r="G48" s="608" t="s">
        <v>21</v>
      </c>
      <c r="H48" s="608"/>
      <c r="I48" s="608"/>
      <c r="J48" s="635" t="s">
        <v>22</v>
      </c>
      <c r="K48" s="635"/>
      <c r="L48" s="636"/>
    </row>
    <row r="49" spans="2:12" ht="19.5" customHeight="1">
      <c r="B49" s="46"/>
      <c r="C49" s="626"/>
      <c r="D49" s="475" t="s">
        <v>23</v>
      </c>
      <c r="E49" s="167" t="s">
        <v>24</v>
      </c>
      <c r="F49" s="167" t="s">
        <v>25</v>
      </c>
      <c r="G49" s="167" t="s">
        <v>26</v>
      </c>
      <c r="H49" s="167" t="s">
        <v>27</v>
      </c>
      <c r="I49" s="167" t="s">
        <v>155</v>
      </c>
      <c r="J49" s="167" t="s">
        <v>28</v>
      </c>
      <c r="K49" s="167" t="s">
        <v>29</v>
      </c>
      <c r="L49" s="168" t="s">
        <v>109</v>
      </c>
    </row>
    <row r="50" spans="2:12" ht="12" customHeight="1">
      <c r="B50" s="46"/>
      <c r="C50" s="165"/>
      <c r="D50" s="156" t="s">
        <v>19</v>
      </c>
      <c r="E50" s="157" t="s">
        <v>19</v>
      </c>
      <c r="F50" s="157" t="s">
        <v>19</v>
      </c>
      <c r="G50" s="157" t="s">
        <v>19</v>
      </c>
      <c r="H50" s="157" t="s">
        <v>19</v>
      </c>
      <c r="I50" s="157" t="s">
        <v>19</v>
      </c>
      <c r="J50" s="157" t="s">
        <v>30</v>
      </c>
      <c r="K50" s="157" t="s">
        <v>30</v>
      </c>
      <c r="L50" s="158" t="s">
        <v>30</v>
      </c>
    </row>
    <row r="51" spans="2:12" ht="18" customHeight="1">
      <c r="B51" s="46"/>
      <c r="C51" s="159" t="s">
        <v>443</v>
      </c>
      <c r="D51" s="396">
        <v>373</v>
      </c>
      <c r="E51" s="514">
        <v>788</v>
      </c>
      <c r="F51" s="517">
        <f>D51-E51</f>
        <v>-415</v>
      </c>
      <c r="G51" s="494">
        <v>1826</v>
      </c>
      <c r="H51" s="494">
        <v>1784</v>
      </c>
      <c r="I51" s="517">
        <f>G51-H51</f>
        <v>42</v>
      </c>
      <c r="J51" s="514">
        <v>255</v>
      </c>
      <c r="K51" s="514">
        <v>109</v>
      </c>
      <c r="L51" s="397">
        <v>14</v>
      </c>
    </row>
    <row r="52" spans="2:12" ht="18" customHeight="1">
      <c r="B52" s="46"/>
      <c r="C52" s="438">
        <v>29</v>
      </c>
      <c r="D52" s="515">
        <v>343</v>
      </c>
      <c r="E52" s="516">
        <v>805</v>
      </c>
      <c r="F52" s="517">
        <f>D52-E52</f>
        <v>-462</v>
      </c>
      <c r="G52" s="501">
        <v>1829</v>
      </c>
      <c r="H52" s="501">
        <v>1899</v>
      </c>
      <c r="I52" s="517">
        <f>G52-H52</f>
        <v>-70</v>
      </c>
      <c r="J52" s="516">
        <v>229</v>
      </c>
      <c r="K52" s="516">
        <v>109</v>
      </c>
      <c r="L52" s="518">
        <v>7</v>
      </c>
    </row>
    <row r="53" spans="2:12" ht="18" customHeight="1">
      <c r="B53" s="46"/>
      <c r="C53" s="438">
        <v>30</v>
      </c>
      <c r="D53" s="519">
        <v>339</v>
      </c>
      <c r="E53" s="520">
        <v>773</v>
      </c>
      <c r="F53" s="521">
        <f>D53-E53</f>
        <v>-434</v>
      </c>
      <c r="G53" s="501">
        <v>1865</v>
      </c>
      <c r="H53" s="501">
        <v>1803</v>
      </c>
      <c r="I53" s="521">
        <f>G53-H53</f>
        <v>62</v>
      </c>
      <c r="J53" s="520">
        <v>237</v>
      </c>
      <c r="K53" s="520">
        <v>75</v>
      </c>
      <c r="L53" s="522">
        <v>8</v>
      </c>
    </row>
    <row r="54" spans="2:13" ht="18" customHeight="1">
      <c r="B54" s="46"/>
      <c r="C54" s="160">
        <v>31</v>
      </c>
      <c r="D54" s="570">
        <v>349</v>
      </c>
      <c r="E54" s="569">
        <v>772</v>
      </c>
      <c r="F54" s="551">
        <f>D54-E54</f>
        <v>-423</v>
      </c>
      <c r="G54" s="559">
        <v>1902</v>
      </c>
      <c r="H54" s="559">
        <v>2126</v>
      </c>
      <c r="I54" s="551">
        <f>G54-H54</f>
        <v>-224</v>
      </c>
      <c r="J54" s="569">
        <v>222</v>
      </c>
      <c r="K54" s="569">
        <v>98</v>
      </c>
      <c r="L54" s="568">
        <v>12</v>
      </c>
      <c r="M54" s="39"/>
    </row>
    <row r="55" spans="2:12" ht="15" customHeight="1">
      <c r="B55" s="46"/>
      <c r="C55" s="46"/>
      <c r="D55" s="46"/>
      <c r="E55" s="46"/>
      <c r="F55" s="46"/>
      <c r="G55" s="46"/>
      <c r="H55" s="46"/>
      <c r="I55" s="46"/>
      <c r="J55" s="110"/>
      <c r="K55" s="111"/>
      <c r="L55" s="108" t="s">
        <v>367</v>
      </c>
    </row>
    <row r="56" ht="19.5" customHeight="1">
      <c r="B56" s="46"/>
    </row>
  </sheetData>
  <sheetProtection/>
  <mergeCells count="21">
    <mergeCell ref="C24:K24"/>
    <mergeCell ref="H4:J4"/>
    <mergeCell ref="C48:C49"/>
    <mergeCell ref="E4:E5"/>
    <mergeCell ref="C3:C5"/>
    <mergeCell ref="D48:F48"/>
    <mergeCell ref="C14:C16"/>
    <mergeCell ref="D3:D5"/>
    <mergeCell ref="E3:M3"/>
    <mergeCell ref="J48:L48"/>
    <mergeCell ref="D14:D16"/>
    <mergeCell ref="G48:I48"/>
    <mergeCell ref="F36:G36"/>
    <mergeCell ref="K4:M4"/>
    <mergeCell ref="F14:F16"/>
    <mergeCell ref="J1:K1"/>
    <mergeCell ref="E14:E16"/>
    <mergeCell ref="F4:F5"/>
    <mergeCell ref="G4:G5"/>
    <mergeCell ref="K27:L27"/>
    <mergeCell ref="G14:G16"/>
  </mergeCells>
  <printOptions/>
  <pageMargins left="0.4724409448818898" right="0.4724409448818898" top="0.3937007874015748" bottom="0" header="0.5118110236220472" footer="0.5118110236220472"/>
  <pageSetup firstPageNumber="17" useFirstPageNumber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view="pageBreakPreview" zoomScale="90" zoomScaleSheetLayoutView="90" workbookViewId="0" topLeftCell="A70">
      <selection activeCell="O12" sqref="O12"/>
    </sheetView>
  </sheetViews>
  <sheetFormatPr defaultColWidth="9.00390625" defaultRowHeight="13.5"/>
  <cols>
    <col min="1" max="1" width="3.875" style="64" customWidth="1"/>
    <col min="2" max="2" width="26.125" style="64" customWidth="1"/>
    <col min="3" max="7" width="12.625" style="64" customWidth="1"/>
    <col min="8" max="16384" width="9.00390625" style="64" customWidth="1"/>
  </cols>
  <sheetData>
    <row r="1" s="531" customFormat="1" ht="21" customHeight="1">
      <c r="A1" s="530" t="s">
        <v>427</v>
      </c>
    </row>
    <row r="2" spans="3:7" ht="13.5">
      <c r="C2" s="90"/>
      <c r="G2" s="90" t="s">
        <v>294</v>
      </c>
    </row>
    <row r="3" spans="1:7" ht="20.25" customHeight="1">
      <c r="A3" s="644" t="s">
        <v>31</v>
      </c>
      <c r="B3" s="645"/>
      <c r="C3" s="195" t="s">
        <v>385</v>
      </c>
      <c r="D3" s="190" t="s">
        <v>386</v>
      </c>
      <c r="E3" s="190" t="s">
        <v>387</v>
      </c>
      <c r="F3" s="190" t="s">
        <v>436</v>
      </c>
      <c r="G3" s="191" t="s">
        <v>445</v>
      </c>
    </row>
    <row r="4" spans="1:7" ht="10.5" customHeight="1">
      <c r="A4" s="185"/>
      <c r="B4" s="186"/>
      <c r="C4" s="196" t="s">
        <v>157</v>
      </c>
      <c r="D4" s="188" t="s">
        <v>157</v>
      </c>
      <c r="E4" s="187" t="s">
        <v>157</v>
      </c>
      <c r="F4" s="187" t="s">
        <v>157</v>
      </c>
      <c r="G4" s="189" t="s">
        <v>157</v>
      </c>
    </row>
    <row r="5" spans="1:7" ht="19.5" customHeight="1">
      <c r="A5" s="654" t="s">
        <v>158</v>
      </c>
      <c r="B5" s="655"/>
      <c r="C5" s="197">
        <v>26841</v>
      </c>
      <c r="D5" s="95">
        <v>27099</v>
      </c>
      <c r="E5" s="95">
        <v>27261</v>
      </c>
      <c r="F5" s="121">
        <v>27534</v>
      </c>
      <c r="G5" s="571">
        <v>27603</v>
      </c>
    </row>
    <row r="6" spans="1:7" ht="19.5" customHeight="1">
      <c r="A6" s="656" t="s">
        <v>159</v>
      </c>
      <c r="B6" s="657"/>
      <c r="C6" s="198">
        <v>8519</v>
      </c>
      <c r="D6" s="66">
        <v>8592</v>
      </c>
      <c r="E6" s="93">
        <v>8653</v>
      </c>
      <c r="F6" s="122">
        <v>8777</v>
      </c>
      <c r="G6" s="572">
        <v>8816</v>
      </c>
    </row>
    <row r="7" spans="1:7" ht="15" customHeight="1">
      <c r="A7" s="169">
        <v>1</v>
      </c>
      <c r="B7" s="170" t="s">
        <v>160</v>
      </c>
      <c r="C7" s="485">
        <v>545</v>
      </c>
      <c r="D7" s="94">
        <v>565</v>
      </c>
      <c r="E7" s="92">
        <v>579</v>
      </c>
      <c r="F7" s="92">
        <v>590</v>
      </c>
      <c r="G7" s="573">
        <v>610</v>
      </c>
    </row>
    <row r="8" spans="1:7" ht="15" customHeight="1">
      <c r="A8" s="398">
        <v>2</v>
      </c>
      <c r="B8" s="399" t="s">
        <v>161</v>
      </c>
      <c r="C8" s="486">
        <v>152</v>
      </c>
      <c r="D8" s="201">
        <v>145</v>
      </c>
      <c r="E8" s="202">
        <v>144</v>
      </c>
      <c r="F8" s="202">
        <v>147</v>
      </c>
      <c r="G8" s="574">
        <v>150</v>
      </c>
    </row>
    <row r="9" spans="1:7" ht="15" customHeight="1">
      <c r="A9" s="398">
        <v>3</v>
      </c>
      <c r="B9" s="400" t="s">
        <v>162</v>
      </c>
      <c r="C9" s="486">
        <v>350</v>
      </c>
      <c r="D9" s="201">
        <v>360</v>
      </c>
      <c r="E9" s="202">
        <v>361</v>
      </c>
      <c r="F9" s="202">
        <v>365</v>
      </c>
      <c r="G9" s="574">
        <v>367</v>
      </c>
    </row>
    <row r="10" spans="1:7" ht="15" customHeight="1">
      <c r="A10" s="398">
        <v>4</v>
      </c>
      <c r="B10" s="400" t="s">
        <v>163</v>
      </c>
      <c r="C10" s="486">
        <v>244</v>
      </c>
      <c r="D10" s="201">
        <v>232</v>
      </c>
      <c r="E10" s="202">
        <v>231</v>
      </c>
      <c r="F10" s="202">
        <v>238</v>
      </c>
      <c r="G10" s="574">
        <v>237</v>
      </c>
    </row>
    <row r="11" spans="1:7" ht="15" customHeight="1">
      <c r="A11" s="398">
        <v>5</v>
      </c>
      <c r="B11" s="400" t="s">
        <v>164</v>
      </c>
      <c r="C11" s="486">
        <v>427</v>
      </c>
      <c r="D11" s="201">
        <v>447</v>
      </c>
      <c r="E11" s="202">
        <v>450</v>
      </c>
      <c r="F11" s="202">
        <v>445</v>
      </c>
      <c r="G11" s="574">
        <v>465</v>
      </c>
    </row>
    <row r="12" spans="1:7" ht="15" customHeight="1">
      <c r="A12" s="398">
        <v>6</v>
      </c>
      <c r="B12" s="400" t="s">
        <v>165</v>
      </c>
      <c r="C12" s="486">
        <v>259</v>
      </c>
      <c r="D12" s="201">
        <v>263</v>
      </c>
      <c r="E12" s="202">
        <v>267</v>
      </c>
      <c r="F12" s="202">
        <v>269</v>
      </c>
      <c r="G12" s="574">
        <v>267</v>
      </c>
    </row>
    <row r="13" spans="1:7" ht="15" customHeight="1">
      <c r="A13" s="398">
        <v>7</v>
      </c>
      <c r="B13" s="400" t="s">
        <v>166</v>
      </c>
      <c r="C13" s="486">
        <v>298</v>
      </c>
      <c r="D13" s="201">
        <v>295</v>
      </c>
      <c r="E13" s="202">
        <v>299</v>
      </c>
      <c r="F13" s="202">
        <v>306</v>
      </c>
      <c r="G13" s="574">
        <v>306</v>
      </c>
    </row>
    <row r="14" spans="1:7" ht="15" customHeight="1">
      <c r="A14" s="398">
        <v>8</v>
      </c>
      <c r="B14" s="400" t="s">
        <v>298</v>
      </c>
      <c r="C14" s="486">
        <v>68</v>
      </c>
      <c r="D14" s="201">
        <v>71</v>
      </c>
      <c r="E14" s="202">
        <v>75</v>
      </c>
      <c r="F14" s="202">
        <v>76</v>
      </c>
      <c r="G14" s="574">
        <v>73</v>
      </c>
    </row>
    <row r="15" spans="1:7" ht="15" customHeight="1">
      <c r="A15" s="398">
        <v>9</v>
      </c>
      <c r="B15" s="400" t="s">
        <v>167</v>
      </c>
      <c r="C15" s="486">
        <v>595</v>
      </c>
      <c r="D15" s="201">
        <v>604</v>
      </c>
      <c r="E15" s="202">
        <v>607</v>
      </c>
      <c r="F15" s="202">
        <v>625</v>
      </c>
      <c r="G15" s="574">
        <v>622</v>
      </c>
    </row>
    <row r="16" spans="1:7" ht="15" customHeight="1">
      <c r="A16" s="398">
        <v>10</v>
      </c>
      <c r="B16" s="400" t="s">
        <v>168</v>
      </c>
      <c r="C16" s="486">
        <v>114</v>
      </c>
      <c r="D16" s="201">
        <v>117</v>
      </c>
      <c r="E16" s="202">
        <v>125</v>
      </c>
      <c r="F16" s="202">
        <v>123</v>
      </c>
      <c r="G16" s="574">
        <v>122</v>
      </c>
    </row>
    <row r="17" spans="1:7" ht="15" customHeight="1">
      <c r="A17" s="398">
        <v>11</v>
      </c>
      <c r="B17" s="400" t="s">
        <v>169</v>
      </c>
      <c r="C17" s="486">
        <v>351</v>
      </c>
      <c r="D17" s="201">
        <v>356</v>
      </c>
      <c r="E17" s="202">
        <v>367</v>
      </c>
      <c r="F17" s="202">
        <v>366</v>
      </c>
      <c r="G17" s="574">
        <v>360</v>
      </c>
    </row>
    <row r="18" spans="1:7" ht="15" customHeight="1">
      <c r="A18" s="398">
        <v>12</v>
      </c>
      <c r="B18" s="400" t="s">
        <v>170</v>
      </c>
      <c r="C18" s="486">
        <v>751</v>
      </c>
      <c r="D18" s="201">
        <v>735</v>
      </c>
      <c r="E18" s="202">
        <v>722</v>
      </c>
      <c r="F18" s="202">
        <v>734</v>
      </c>
      <c r="G18" s="574">
        <v>740</v>
      </c>
    </row>
    <row r="19" spans="1:7" ht="15" customHeight="1">
      <c r="A19" s="398">
        <v>13</v>
      </c>
      <c r="B19" s="400" t="s">
        <v>170</v>
      </c>
      <c r="C19" s="486">
        <v>795</v>
      </c>
      <c r="D19" s="201">
        <v>792</v>
      </c>
      <c r="E19" s="202">
        <v>794</v>
      </c>
      <c r="F19" s="202">
        <v>811</v>
      </c>
      <c r="G19" s="574">
        <v>815</v>
      </c>
    </row>
    <row r="20" spans="1:7" ht="15" customHeight="1">
      <c r="A20" s="398">
        <v>14</v>
      </c>
      <c r="B20" s="400" t="s">
        <v>171</v>
      </c>
      <c r="C20" s="486">
        <v>578</v>
      </c>
      <c r="D20" s="201">
        <v>589</v>
      </c>
      <c r="E20" s="202">
        <v>601</v>
      </c>
      <c r="F20" s="202">
        <v>587</v>
      </c>
      <c r="G20" s="574">
        <v>582</v>
      </c>
    </row>
    <row r="21" spans="1:7" ht="15" customHeight="1">
      <c r="A21" s="398">
        <v>15</v>
      </c>
      <c r="B21" s="400" t="s">
        <v>171</v>
      </c>
      <c r="C21" s="486">
        <v>886</v>
      </c>
      <c r="D21" s="201">
        <v>906</v>
      </c>
      <c r="E21" s="202">
        <v>922</v>
      </c>
      <c r="F21" s="202">
        <v>930</v>
      </c>
      <c r="G21" s="574">
        <v>946</v>
      </c>
    </row>
    <row r="22" spans="1:7" ht="15" customHeight="1">
      <c r="A22" s="398">
        <v>16</v>
      </c>
      <c r="B22" s="400" t="s">
        <v>172</v>
      </c>
      <c r="C22" s="486">
        <v>645</v>
      </c>
      <c r="D22" s="201">
        <v>661</v>
      </c>
      <c r="E22" s="202">
        <v>683</v>
      </c>
      <c r="F22" s="202">
        <v>700</v>
      </c>
      <c r="G22" s="574">
        <v>697</v>
      </c>
    </row>
    <row r="23" spans="1:7" ht="15" customHeight="1">
      <c r="A23" s="398">
        <v>17</v>
      </c>
      <c r="B23" s="400" t="s">
        <v>172</v>
      </c>
      <c r="C23" s="486">
        <v>533</v>
      </c>
      <c r="D23" s="201">
        <v>533</v>
      </c>
      <c r="E23" s="202">
        <v>528</v>
      </c>
      <c r="F23" s="202">
        <v>541</v>
      </c>
      <c r="G23" s="574">
        <v>547</v>
      </c>
    </row>
    <row r="24" spans="1:7" ht="15" customHeight="1">
      <c r="A24" s="398">
        <v>18</v>
      </c>
      <c r="B24" s="400" t="s">
        <v>173</v>
      </c>
      <c r="C24" s="486">
        <v>241</v>
      </c>
      <c r="D24" s="201">
        <v>239</v>
      </c>
      <c r="E24" s="202">
        <v>236</v>
      </c>
      <c r="F24" s="202">
        <v>242</v>
      </c>
      <c r="G24" s="574">
        <v>244</v>
      </c>
    </row>
    <row r="25" spans="1:7" ht="15" customHeight="1">
      <c r="A25" s="398">
        <v>19</v>
      </c>
      <c r="B25" s="400" t="s">
        <v>174</v>
      </c>
      <c r="C25" s="486">
        <v>326</v>
      </c>
      <c r="D25" s="201">
        <v>325</v>
      </c>
      <c r="E25" s="202">
        <v>311</v>
      </c>
      <c r="F25" s="202">
        <v>315</v>
      </c>
      <c r="G25" s="574">
        <v>312</v>
      </c>
    </row>
    <row r="26" spans="1:7" ht="15" customHeight="1">
      <c r="A26" s="169">
        <v>20</v>
      </c>
      <c r="B26" s="170" t="s">
        <v>297</v>
      </c>
      <c r="C26" s="485">
        <v>361</v>
      </c>
      <c r="D26" s="94">
        <v>357</v>
      </c>
      <c r="E26" s="92">
        <v>351</v>
      </c>
      <c r="F26" s="92">
        <v>367</v>
      </c>
      <c r="G26" s="573">
        <v>354</v>
      </c>
    </row>
    <row r="27" spans="1:7" ht="19.5" customHeight="1">
      <c r="A27" s="641" t="s">
        <v>175</v>
      </c>
      <c r="B27" s="658"/>
      <c r="C27" s="198">
        <v>3718</v>
      </c>
      <c r="D27" s="66">
        <v>3793</v>
      </c>
      <c r="E27" s="93">
        <v>3808</v>
      </c>
      <c r="F27" s="122">
        <v>3851</v>
      </c>
      <c r="G27" s="572">
        <v>3835</v>
      </c>
    </row>
    <row r="28" spans="1:7" ht="15" customHeight="1">
      <c r="A28" s="169">
        <v>21</v>
      </c>
      <c r="B28" s="170" t="s">
        <v>176</v>
      </c>
      <c r="C28" s="485">
        <v>393</v>
      </c>
      <c r="D28" s="94">
        <v>410</v>
      </c>
      <c r="E28" s="92">
        <v>410</v>
      </c>
      <c r="F28" s="92">
        <v>399</v>
      </c>
      <c r="G28" s="573">
        <v>399</v>
      </c>
    </row>
    <row r="29" spans="1:7" ht="15" customHeight="1">
      <c r="A29" s="398">
        <v>22</v>
      </c>
      <c r="B29" s="400" t="s">
        <v>176</v>
      </c>
      <c r="C29" s="486">
        <v>368</v>
      </c>
      <c r="D29" s="201">
        <v>371</v>
      </c>
      <c r="E29" s="202">
        <v>375</v>
      </c>
      <c r="F29" s="202">
        <v>373</v>
      </c>
      <c r="G29" s="574">
        <v>368</v>
      </c>
    </row>
    <row r="30" spans="1:7" ht="15" customHeight="1">
      <c r="A30" s="398">
        <v>23</v>
      </c>
      <c r="B30" s="400" t="s">
        <v>177</v>
      </c>
      <c r="C30" s="486">
        <v>525</v>
      </c>
      <c r="D30" s="201">
        <v>538</v>
      </c>
      <c r="E30" s="202">
        <v>535</v>
      </c>
      <c r="F30" s="202">
        <v>543</v>
      </c>
      <c r="G30" s="574">
        <v>542</v>
      </c>
    </row>
    <row r="31" spans="1:7" ht="15" customHeight="1">
      <c r="A31" s="398">
        <v>24</v>
      </c>
      <c r="B31" s="400" t="s">
        <v>178</v>
      </c>
      <c r="C31" s="486">
        <v>478</v>
      </c>
      <c r="D31" s="201">
        <v>476</v>
      </c>
      <c r="E31" s="202">
        <v>480</v>
      </c>
      <c r="F31" s="202">
        <v>489</v>
      </c>
      <c r="G31" s="574">
        <v>494</v>
      </c>
    </row>
    <row r="32" spans="1:7" ht="15" customHeight="1">
      <c r="A32" s="398">
        <v>25</v>
      </c>
      <c r="B32" s="400" t="s">
        <v>178</v>
      </c>
      <c r="C32" s="486">
        <v>475</v>
      </c>
      <c r="D32" s="201">
        <v>470</v>
      </c>
      <c r="E32" s="202">
        <v>476</v>
      </c>
      <c r="F32" s="202">
        <v>504</v>
      </c>
      <c r="G32" s="574">
        <v>510</v>
      </c>
    </row>
    <row r="33" spans="1:7" ht="15" customHeight="1">
      <c r="A33" s="398">
        <v>26</v>
      </c>
      <c r="B33" s="400" t="s">
        <v>179</v>
      </c>
      <c r="C33" s="486">
        <v>159</v>
      </c>
      <c r="D33" s="201">
        <v>173</v>
      </c>
      <c r="E33" s="202">
        <v>178</v>
      </c>
      <c r="F33" s="202">
        <v>171</v>
      </c>
      <c r="G33" s="574">
        <v>164</v>
      </c>
    </row>
    <row r="34" spans="1:7" ht="15" customHeight="1">
      <c r="A34" s="398">
        <v>27</v>
      </c>
      <c r="B34" s="400" t="s">
        <v>180</v>
      </c>
      <c r="C34" s="486">
        <v>253</v>
      </c>
      <c r="D34" s="201">
        <v>260</v>
      </c>
      <c r="E34" s="202">
        <v>265</v>
      </c>
      <c r="F34" s="202">
        <v>276</v>
      </c>
      <c r="G34" s="574">
        <v>281</v>
      </c>
    </row>
    <row r="35" spans="1:7" ht="15" customHeight="1">
      <c r="A35" s="398">
        <v>28</v>
      </c>
      <c r="B35" s="400" t="s">
        <v>181</v>
      </c>
      <c r="C35" s="486">
        <v>512</v>
      </c>
      <c r="D35" s="201">
        <v>534</v>
      </c>
      <c r="E35" s="202">
        <v>536</v>
      </c>
      <c r="F35" s="202">
        <v>539</v>
      </c>
      <c r="G35" s="574">
        <v>540</v>
      </c>
    </row>
    <row r="36" spans="1:7" ht="15" customHeight="1">
      <c r="A36" s="398">
        <v>29</v>
      </c>
      <c r="B36" s="400" t="s">
        <v>181</v>
      </c>
      <c r="C36" s="486">
        <v>330</v>
      </c>
      <c r="D36" s="201">
        <v>328</v>
      </c>
      <c r="E36" s="202">
        <v>328</v>
      </c>
      <c r="F36" s="202">
        <v>341</v>
      </c>
      <c r="G36" s="574">
        <v>334</v>
      </c>
    </row>
    <row r="37" spans="1:7" ht="15" customHeight="1">
      <c r="A37" s="169">
        <v>30</v>
      </c>
      <c r="B37" s="170" t="s">
        <v>182</v>
      </c>
      <c r="C37" s="485">
        <v>225</v>
      </c>
      <c r="D37" s="94">
        <v>233</v>
      </c>
      <c r="E37" s="92">
        <v>225</v>
      </c>
      <c r="F37" s="92">
        <v>216</v>
      </c>
      <c r="G37" s="573">
        <v>203</v>
      </c>
    </row>
    <row r="38" spans="1:7" ht="19.5" customHeight="1">
      <c r="A38" s="641" t="s">
        <v>183</v>
      </c>
      <c r="B38" s="658"/>
      <c r="C38" s="198">
        <v>4450</v>
      </c>
      <c r="D38" s="66">
        <v>4548</v>
      </c>
      <c r="E38" s="93">
        <v>4617</v>
      </c>
      <c r="F38" s="122">
        <v>4689</v>
      </c>
      <c r="G38" s="572">
        <v>4697</v>
      </c>
    </row>
    <row r="39" spans="1:7" ht="15" customHeight="1">
      <c r="A39" s="169">
        <v>31</v>
      </c>
      <c r="B39" s="192" t="s">
        <v>184</v>
      </c>
      <c r="C39" s="485">
        <v>722</v>
      </c>
      <c r="D39" s="94">
        <v>749</v>
      </c>
      <c r="E39" s="92">
        <v>793</v>
      </c>
      <c r="F39" s="92">
        <v>807</v>
      </c>
      <c r="G39" s="573">
        <v>812</v>
      </c>
    </row>
    <row r="40" spans="1:7" ht="15" customHeight="1">
      <c r="A40" s="398">
        <v>32</v>
      </c>
      <c r="B40" s="400" t="s">
        <v>185</v>
      </c>
      <c r="C40" s="486">
        <v>525</v>
      </c>
      <c r="D40" s="201">
        <v>549</v>
      </c>
      <c r="E40" s="202">
        <v>547</v>
      </c>
      <c r="F40" s="202">
        <v>560</v>
      </c>
      <c r="G40" s="574">
        <v>561</v>
      </c>
    </row>
    <row r="41" spans="1:7" ht="15" customHeight="1">
      <c r="A41" s="398">
        <v>33</v>
      </c>
      <c r="B41" s="400" t="s">
        <v>186</v>
      </c>
      <c r="C41" s="486">
        <v>696</v>
      </c>
      <c r="D41" s="201">
        <v>708</v>
      </c>
      <c r="E41" s="202">
        <v>732</v>
      </c>
      <c r="F41" s="202">
        <v>763</v>
      </c>
      <c r="G41" s="574">
        <v>766</v>
      </c>
    </row>
    <row r="42" spans="1:7" ht="15" customHeight="1">
      <c r="A42" s="398">
        <v>34</v>
      </c>
      <c r="B42" s="400" t="s">
        <v>187</v>
      </c>
      <c r="C42" s="486">
        <v>406</v>
      </c>
      <c r="D42" s="201">
        <v>415</v>
      </c>
      <c r="E42" s="202">
        <v>409</v>
      </c>
      <c r="F42" s="202">
        <v>398</v>
      </c>
      <c r="G42" s="574">
        <v>401</v>
      </c>
    </row>
    <row r="43" spans="1:7" ht="15" customHeight="1">
      <c r="A43" s="398">
        <v>35</v>
      </c>
      <c r="B43" s="400" t="s">
        <v>188</v>
      </c>
      <c r="C43" s="486">
        <v>530</v>
      </c>
      <c r="D43" s="201">
        <v>528</v>
      </c>
      <c r="E43" s="202">
        <v>529</v>
      </c>
      <c r="F43" s="202">
        <v>541</v>
      </c>
      <c r="G43" s="574">
        <v>532</v>
      </c>
    </row>
    <row r="44" spans="1:7" ht="15" customHeight="1">
      <c r="A44" s="398">
        <v>36</v>
      </c>
      <c r="B44" s="400" t="s">
        <v>189</v>
      </c>
      <c r="C44" s="486">
        <v>279</v>
      </c>
      <c r="D44" s="201">
        <v>277</v>
      </c>
      <c r="E44" s="202">
        <v>275</v>
      </c>
      <c r="F44" s="202">
        <v>272</v>
      </c>
      <c r="G44" s="574">
        <v>272</v>
      </c>
    </row>
    <row r="45" spans="1:7" ht="15" customHeight="1">
      <c r="A45" s="398">
        <v>37</v>
      </c>
      <c r="B45" s="400" t="s">
        <v>190</v>
      </c>
      <c r="C45" s="486">
        <v>332</v>
      </c>
      <c r="D45" s="201">
        <v>333</v>
      </c>
      <c r="E45" s="202">
        <v>343</v>
      </c>
      <c r="F45" s="202">
        <v>348</v>
      </c>
      <c r="G45" s="574">
        <v>347</v>
      </c>
    </row>
    <row r="46" spans="1:7" ht="15" customHeight="1">
      <c r="A46" s="398">
        <v>38</v>
      </c>
      <c r="B46" s="400" t="s">
        <v>191</v>
      </c>
      <c r="C46" s="486">
        <v>282</v>
      </c>
      <c r="D46" s="201">
        <v>286</v>
      </c>
      <c r="E46" s="202">
        <v>289</v>
      </c>
      <c r="F46" s="202">
        <v>297</v>
      </c>
      <c r="G46" s="574">
        <v>308</v>
      </c>
    </row>
    <row r="47" spans="1:7" ht="15" customHeight="1">
      <c r="A47" s="398">
        <v>39</v>
      </c>
      <c r="B47" s="400" t="s">
        <v>192</v>
      </c>
      <c r="C47" s="486">
        <v>378</v>
      </c>
      <c r="D47" s="201">
        <v>387</v>
      </c>
      <c r="E47" s="202">
        <v>385</v>
      </c>
      <c r="F47" s="202">
        <v>394</v>
      </c>
      <c r="G47" s="574">
        <v>398</v>
      </c>
    </row>
    <row r="48" spans="1:7" ht="15" customHeight="1">
      <c r="A48" s="169">
        <v>40</v>
      </c>
      <c r="B48" s="193" t="s">
        <v>193</v>
      </c>
      <c r="C48" s="485">
        <v>300</v>
      </c>
      <c r="D48" s="94">
        <v>316</v>
      </c>
      <c r="E48" s="92">
        <v>315</v>
      </c>
      <c r="F48" s="92">
        <v>309</v>
      </c>
      <c r="G48" s="573">
        <v>300</v>
      </c>
    </row>
    <row r="49" spans="1:7" ht="19.5" customHeight="1">
      <c r="A49" s="641" t="s">
        <v>194</v>
      </c>
      <c r="B49" s="642"/>
      <c r="C49" s="198">
        <v>3316</v>
      </c>
      <c r="D49" s="66">
        <v>3342</v>
      </c>
      <c r="E49" s="93">
        <v>3361</v>
      </c>
      <c r="F49" s="122">
        <v>3394</v>
      </c>
      <c r="G49" s="572">
        <v>3432</v>
      </c>
    </row>
    <row r="50" spans="1:7" ht="15" customHeight="1">
      <c r="A50" s="169">
        <v>41</v>
      </c>
      <c r="B50" s="192" t="s">
        <v>195</v>
      </c>
      <c r="C50" s="485">
        <v>480</v>
      </c>
      <c r="D50" s="94">
        <v>477</v>
      </c>
      <c r="E50" s="92">
        <v>495</v>
      </c>
      <c r="F50" s="92">
        <v>511</v>
      </c>
      <c r="G50" s="573">
        <v>521</v>
      </c>
    </row>
    <row r="51" spans="1:7" ht="15" customHeight="1">
      <c r="A51" s="398">
        <v>42</v>
      </c>
      <c r="B51" s="400" t="s">
        <v>195</v>
      </c>
      <c r="C51" s="486">
        <v>466</v>
      </c>
      <c r="D51" s="201">
        <v>459</v>
      </c>
      <c r="E51" s="202">
        <v>465</v>
      </c>
      <c r="F51" s="202">
        <v>461</v>
      </c>
      <c r="G51" s="574">
        <v>465</v>
      </c>
    </row>
    <row r="52" spans="1:7" ht="15" customHeight="1">
      <c r="A52" s="398">
        <v>43</v>
      </c>
      <c r="B52" s="400" t="s">
        <v>196</v>
      </c>
      <c r="C52" s="486">
        <v>582</v>
      </c>
      <c r="D52" s="201">
        <v>592</v>
      </c>
      <c r="E52" s="202">
        <v>587</v>
      </c>
      <c r="F52" s="202">
        <v>598</v>
      </c>
      <c r="G52" s="574">
        <v>607</v>
      </c>
    </row>
    <row r="53" spans="1:7" ht="15" customHeight="1">
      <c r="A53" s="398">
        <v>44</v>
      </c>
      <c r="B53" s="400" t="s">
        <v>197</v>
      </c>
      <c r="C53" s="486">
        <v>531</v>
      </c>
      <c r="D53" s="201">
        <v>533</v>
      </c>
      <c r="E53" s="202">
        <v>534</v>
      </c>
      <c r="F53" s="202">
        <v>539</v>
      </c>
      <c r="G53" s="574">
        <v>544</v>
      </c>
    </row>
    <row r="54" spans="1:7" ht="15" customHeight="1">
      <c r="A54" s="398">
        <v>45</v>
      </c>
      <c r="B54" s="400" t="s">
        <v>198</v>
      </c>
      <c r="C54" s="486">
        <v>461</v>
      </c>
      <c r="D54" s="201">
        <v>468</v>
      </c>
      <c r="E54" s="202">
        <v>462</v>
      </c>
      <c r="F54" s="202">
        <v>467</v>
      </c>
      <c r="G54" s="574">
        <v>470</v>
      </c>
    </row>
    <row r="55" spans="1:7" ht="15" customHeight="1">
      <c r="A55" s="398">
        <v>46</v>
      </c>
      <c r="B55" s="400" t="s">
        <v>199</v>
      </c>
      <c r="C55" s="486">
        <v>490</v>
      </c>
      <c r="D55" s="201">
        <v>496</v>
      </c>
      <c r="E55" s="202">
        <v>492</v>
      </c>
      <c r="F55" s="202">
        <v>483</v>
      </c>
      <c r="G55" s="574">
        <v>492</v>
      </c>
    </row>
    <row r="56" spans="1:7" ht="15" customHeight="1">
      <c r="A56" s="171">
        <v>47</v>
      </c>
      <c r="B56" s="194" t="s">
        <v>200</v>
      </c>
      <c r="C56" s="487">
        <v>306</v>
      </c>
      <c r="D56" s="117">
        <v>317</v>
      </c>
      <c r="E56" s="118">
        <v>326</v>
      </c>
      <c r="F56" s="118">
        <v>335</v>
      </c>
      <c r="G56" s="575">
        <v>333</v>
      </c>
    </row>
    <row r="57" spans="1:7" ht="13.5">
      <c r="A57" s="651"/>
      <c r="B57" s="651"/>
      <c r="C57" s="651"/>
      <c r="G57" s="576" t="s">
        <v>222</v>
      </c>
    </row>
    <row r="58" spans="1:7" ht="17.25">
      <c r="A58" s="530" t="s">
        <v>428</v>
      </c>
      <c r="B58" s="531"/>
      <c r="C58" s="531"/>
      <c r="D58" s="531"/>
      <c r="E58" s="531"/>
      <c r="F58" s="531"/>
      <c r="G58" s="531"/>
    </row>
    <row r="59" spans="3:7" ht="13.5">
      <c r="C59" s="90"/>
      <c r="G59" s="90" t="s">
        <v>294</v>
      </c>
    </row>
    <row r="60" spans="1:7" ht="13.5">
      <c r="A60" s="644" t="s">
        <v>31</v>
      </c>
      <c r="B60" s="645"/>
      <c r="C60" s="195" t="s">
        <v>385</v>
      </c>
      <c r="D60" s="190" t="s">
        <v>386</v>
      </c>
      <c r="E60" s="190" t="s">
        <v>387</v>
      </c>
      <c r="F60" s="190" t="s">
        <v>436</v>
      </c>
      <c r="G60" s="191" t="s">
        <v>445</v>
      </c>
    </row>
    <row r="61" spans="1:7" ht="13.5">
      <c r="A61" s="185"/>
      <c r="B61" s="186"/>
      <c r="C61" s="196" t="s">
        <v>157</v>
      </c>
      <c r="D61" s="188" t="s">
        <v>157</v>
      </c>
      <c r="E61" s="187" t="s">
        <v>157</v>
      </c>
      <c r="F61" s="187" t="s">
        <v>157</v>
      </c>
      <c r="G61" s="189" t="s">
        <v>157</v>
      </c>
    </row>
    <row r="62" spans="1:7" ht="19.5" customHeight="1">
      <c r="A62" s="652" t="s">
        <v>32</v>
      </c>
      <c r="B62" s="653"/>
      <c r="C62" s="200">
        <v>2199</v>
      </c>
      <c r="D62" s="120">
        <v>2193</v>
      </c>
      <c r="E62" s="119">
        <v>2220</v>
      </c>
      <c r="F62" s="123">
        <v>2226</v>
      </c>
      <c r="G62" s="577">
        <v>2210</v>
      </c>
    </row>
    <row r="63" spans="1:7" ht="15" customHeight="1">
      <c r="A63" s="169">
        <v>48</v>
      </c>
      <c r="B63" s="170" t="s">
        <v>201</v>
      </c>
      <c r="C63" s="485">
        <v>114</v>
      </c>
      <c r="D63" s="92">
        <v>113</v>
      </c>
      <c r="E63" s="92">
        <v>114</v>
      </c>
      <c r="F63" s="92">
        <v>111</v>
      </c>
      <c r="G63" s="573">
        <v>110</v>
      </c>
    </row>
    <row r="64" spans="1:7" ht="15" customHeight="1">
      <c r="A64" s="398">
        <v>49</v>
      </c>
      <c r="B64" s="400" t="s">
        <v>33</v>
      </c>
      <c r="C64" s="486">
        <v>268</v>
      </c>
      <c r="D64" s="202">
        <v>270</v>
      </c>
      <c r="E64" s="202">
        <v>257</v>
      </c>
      <c r="F64" s="202">
        <v>260</v>
      </c>
      <c r="G64" s="574">
        <v>262</v>
      </c>
    </row>
    <row r="65" spans="1:7" ht="15" customHeight="1">
      <c r="A65" s="398">
        <v>50</v>
      </c>
      <c r="B65" s="400" t="s">
        <v>33</v>
      </c>
      <c r="C65" s="486">
        <v>517</v>
      </c>
      <c r="D65" s="202">
        <v>500</v>
      </c>
      <c r="E65" s="202">
        <v>506</v>
      </c>
      <c r="F65" s="202">
        <v>509</v>
      </c>
      <c r="G65" s="574">
        <v>491</v>
      </c>
    </row>
    <row r="66" spans="1:7" ht="15" customHeight="1">
      <c r="A66" s="398">
        <v>51</v>
      </c>
      <c r="B66" s="400" t="s">
        <v>33</v>
      </c>
      <c r="C66" s="486">
        <v>180</v>
      </c>
      <c r="D66" s="202">
        <v>183</v>
      </c>
      <c r="E66" s="202">
        <v>199</v>
      </c>
      <c r="F66" s="202">
        <v>203</v>
      </c>
      <c r="G66" s="574">
        <v>204</v>
      </c>
    </row>
    <row r="67" spans="1:7" ht="15" customHeight="1">
      <c r="A67" s="398">
        <v>52</v>
      </c>
      <c r="B67" s="400" t="s">
        <v>299</v>
      </c>
      <c r="C67" s="486">
        <v>120</v>
      </c>
      <c r="D67" s="202">
        <v>117</v>
      </c>
      <c r="E67" s="202">
        <v>116</v>
      </c>
      <c r="F67" s="202">
        <v>118</v>
      </c>
      <c r="G67" s="574">
        <v>120</v>
      </c>
    </row>
    <row r="68" spans="1:7" ht="15" customHeight="1">
      <c r="A68" s="398">
        <v>53</v>
      </c>
      <c r="B68" s="400" t="s">
        <v>202</v>
      </c>
      <c r="C68" s="486">
        <v>260</v>
      </c>
      <c r="D68" s="202">
        <v>267</v>
      </c>
      <c r="E68" s="202">
        <v>270</v>
      </c>
      <c r="F68" s="202">
        <v>267</v>
      </c>
      <c r="G68" s="574">
        <v>271</v>
      </c>
    </row>
    <row r="69" spans="1:7" ht="15" customHeight="1">
      <c r="A69" s="398">
        <v>54</v>
      </c>
      <c r="B69" s="400" t="s">
        <v>203</v>
      </c>
      <c r="C69" s="486">
        <v>137</v>
      </c>
      <c r="D69" s="202">
        <v>138</v>
      </c>
      <c r="E69" s="202">
        <v>145</v>
      </c>
      <c r="F69" s="202">
        <v>141</v>
      </c>
      <c r="G69" s="574">
        <v>135</v>
      </c>
    </row>
    <row r="70" spans="1:7" ht="15" customHeight="1">
      <c r="A70" s="398">
        <v>55</v>
      </c>
      <c r="B70" s="400" t="s">
        <v>204</v>
      </c>
      <c r="C70" s="486">
        <v>151</v>
      </c>
      <c r="D70" s="202">
        <v>153</v>
      </c>
      <c r="E70" s="202">
        <v>154</v>
      </c>
      <c r="F70" s="202">
        <v>153</v>
      </c>
      <c r="G70" s="574">
        <v>152</v>
      </c>
    </row>
    <row r="71" spans="1:7" ht="15" customHeight="1">
      <c r="A71" s="398">
        <v>56</v>
      </c>
      <c r="B71" s="400" t="s">
        <v>205</v>
      </c>
      <c r="C71" s="486">
        <v>149</v>
      </c>
      <c r="D71" s="202">
        <v>150</v>
      </c>
      <c r="E71" s="202">
        <v>153</v>
      </c>
      <c r="F71" s="202">
        <v>155</v>
      </c>
      <c r="G71" s="574">
        <v>159</v>
      </c>
    </row>
    <row r="72" spans="1:7" ht="15" customHeight="1">
      <c r="A72" s="398">
        <v>57</v>
      </c>
      <c r="B72" s="400" t="s">
        <v>34</v>
      </c>
      <c r="C72" s="486">
        <v>87</v>
      </c>
      <c r="D72" s="202">
        <v>89</v>
      </c>
      <c r="E72" s="202">
        <v>89</v>
      </c>
      <c r="F72" s="202">
        <v>92</v>
      </c>
      <c r="G72" s="574">
        <v>90</v>
      </c>
    </row>
    <row r="73" spans="1:7" ht="15" customHeight="1">
      <c r="A73" s="169">
        <v>58</v>
      </c>
      <c r="B73" s="170" t="s">
        <v>206</v>
      </c>
      <c r="C73" s="488">
        <v>216</v>
      </c>
      <c r="D73" s="92">
        <v>213</v>
      </c>
      <c r="E73" s="92">
        <v>217</v>
      </c>
      <c r="F73" s="92">
        <v>217</v>
      </c>
      <c r="G73" s="573">
        <v>216</v>
      </c>
    </row>
    <row r="74" spans="1:7" ht="19.5" customHeight="1">
      <c r="A74" s="641" t="s">
        <v>35</v>
      </c>
      <c r="B74" s="642"/>
      <c r="C74" s="198">
        <v>1604</v>
      </c>
      <c r="D74" s="91">
        <v>1647</v>
      </c>
      <c r="E74" s="66">
        <v>1644</v>
      </c>
      <c r="F74" s="122">
        <v>1646</v>
      </c>
      <c r="G74" s="572">
        <v>1646</v>
      </c>
    </row>
    <row r="75" spans="1:7" ht="15" customHeight="1">
      <c r="A75" s="169">
        <v>59</v>
      </c>
      <c r="B75" s="170" t="s">
        <v>207</v>
      </c>
      <c r="C75" s="489">
        <v>209</v>
      </c>
      <c r="D75" s="92">
        <v>205</v>
      </c>
      <c r="E75" s="92">
        <v>207</v>
      </c>
      <c r="F75" s="92">
        <v>208</v>
      </c>
      <c r="G75" s="573">
        <v>206</v>
      </c>
    </row>
    <row r="76" spans="1:7" ht="15" customHeight="1">
      <c r="A76" s="398">
        <v>60</v>
      </c>
      <c r="B76" s="401" t="s">
        <v>208</v>
      </c>
      <c r="C76" s="486">
        <v>312</v>
      </c>
      <c r="D76" s="202">
        <v>319</v>
      </c>
      <c r="E76" s="202">
        <v>319</v>
      </c>
      <c r="F76" s="202">
        <v>316</v>
      </c>
      <c r="G76" s="574">
        <v>314</v>
      </c>
    </row>
    <row r="77" spans="1:7" ht="15" customHeight="1">
      <c r="A77" s="398">
        <v>61</v>
      </c>
      <c r="B77" s="401" t="s">
        <v>209</v>
      </c>
      <c r="C77" s="486">
        <v>315</v>
      </c>
      <c r="D77" s="202">
        <v>334</v>
      </c>
      <c r="E77" s="202">
        <v>332</v>
      </c>
      <c r="F77" s="202">
        <v>331</v>
      </c>
      <c r="G77" s="574">
        <v>336</v>
      </c>
    </row>
    <row r="78" spans="1:7" ht="15" customHeight="1">
      <c r="A78" s="398">
        <v>62</v>
      </c>
      <c r="B78" s="401" t="s">
        <v>210</v>
      </c>
      <c r="C78" s="486">
        <v>208</v>
      </c>
      <c r="D78" s="202">
        <v>212</v>
      </c>
      <c r="E78" s="202">
        <v>212</v>
      </c>
      <c r="F78" s="202">
        <v>217</v>
      </c>
      <c r="G78" s="574">
        <v>213</v>
      </c>
    </row>
    <row r="79" spans="1:7" ht="15" customHeight="1">
      <c r="A79" s="398">
        <v>63</v>
      </c>
      <c r="B79" s="401" t="s">
        <v>211</v>
      </c>
      <c r="C79" s="486">
        <v>508</v>
      </c>
      <c r="D79" s="202">
        <v>525</v>
      </c>
      <c r="E79" s="202">
        <v>525</v>
      </c>
      <c r="F79" s="649">
        <v>574</v>
      </c>
      <c r="G79" s="646">
        <v>577</v>
      </c>
    </row>
    <row r="80" spans="1:7" ht="15" customHeight="1">
      <c r="A80" s="169"/>
      <c r="B80" s="170" t="s">
        <v>212</v>
      </c>
      <c r="C80" s="488">
        <v>52</v>
      </c>
      <c r="D80" s="92">
        <v>52</v>
      </c>
      <c r="E80" s="92">
        <v>49</v>
      </c>
      <c r="F80" s="650"/>
      <c r="G80" s="647"/>
    </row>
    <row r="81" spans="1:7" ht="19.5" customHeight="1">
      <c r="A81" s="641" t="s">
        <v>36</v>
      </c>
      <c r="B81" s="642"/>
      <c r="C81" s="198">
        <v>690</v>
      </c>
      <c r="D81" s="91">
        <v>669</v>
      </c>
      <c r="E81" s="66">
        <v>663</v>
      </c>
      <c r="F81" s="122">
        <v>664</v>
      </c>
      <c r="G81" s="572">
        <v>660</v>
      </c>
    </row>
    <row r="82" spans="1:7" ht="15" customHeight="1">
      <c r="A82" s="169">
        <v>65</v>
      </c>
      <c r="B82" s="170" t="s">
        <v>213</v>
      </c>
      <c r="C82" s="489">
        <v>192</v>
      </c>
      <c r="D82" s="92">
        <v>194</v>
      </c>
      <c r="E82" s="92">
        <v>194</v>
      </c>
      <c r="F82" s="92">
        <v>199</v>
      </c>
      <c r="G82" s="573">
        <v>197</v>
      </c>
    </row>
    <row r="83" spans="1:7" ht="15" customHeight="1">
      <c r="A83" s="398">
        <v>66</v>
      </c>
      <c r="B83" s="400" t="s">
        <v>214</v>
      </c>
      <c r="C83" s="486">
        <v>97</v>
      </c>
      <c r="D83" s="202">
        <v>96</v>
      </c>
      <c r="E83" s="202">
        <v>93</v>
      </c>
      <c r="F83" s="202">
        <v>92</v>
      </c>
      <c r="G83" s="574">
        <v>89</v>
      </c>
    </row>
    <row r="84" spans="1:7" ht="15" customHeight="1">
      <c r="A84" s="398">
        <v>67</v>
      </c>
      <c r="B84" s="400" t="s">
        <v>214</v>
      </c>
      <c r="C84" s="486">
        <v>115</v>
      </c>
      <c r="D84" s="202">
        <v>111</v>
      </c>
      <c r="E84" s="202">
        <v>110</v>
      </c>
      <c r="F84" s="202">
        <v>106</v>
      </c>
      <c r="G84" s="574">
        <v>105</v>
      </c>
    </row>
    <row r="85" spans="1:7" ht="15" customHeight="1">
      <c r="A85" s="398">
        <v>68</v>
      </c>
      <c r="B85" s="400" t="s">
        <v>214</v>
      </c>
      <c r="C85" s="486">
        <v>70</v>
      </c>
      <c r="D85" s="202">
        <v>68</v>
      </c>
      <c r="E85" s="202">
        <v>65</v>
      </c>
      <c r="F85" s="202">
        <v>61</v>
      </c>
      <c r="G85" s="574">
        <v>57</v>
      </c>
    </row>
    <row r="86" spans="1:7" ht="15" customHeight="1">
      <c r="A86" s="398">
        <v>69</v>
      </c>
      <c r="B86" s="400" t="s">
        <v>215</v>
      </c>
      <c r="C86" s="486">
        <v>122</v>
      </c>
      <c r="D86" s="202">
        <v>113</v>
      </c>
      <c r="E86" s="202">
        <v>114</v>
      </c>
      <c r="F86" s="202">
        <v>123</v>
      </c>
      <c r="G86" s="574">
        <v>133</v>
      </c>
    </row>
    <row r="87" spans="1:7" ht="15" customHeight="1">
      <c r="A87" s="172">
        <v>70</v>
      </c>
      <c r="B87" s="193" t="s">
        <v>215</v>
      </c>
      <c r="C87" s="488">
        <v>94</v>
      </c>
      <c r="D87" s="92">
        <v>87</v>
      </c>
      <c r="E87" s="92">
        <v>87</v>
      </c>
      <c r="F87" s="92">
        <v>83</v>
      </c>
      <c r="G87" s="573">
        <v>79</v>
      </c>
    </row>
    <row r="88" spans="1:7" ht="19.5" customHeight="1">
      <c r="A88" s="641" t="s">
        <v>126</v>
      </c>
      <c r="B88" s="642"/>
      <c r="C88" s="198">
        <v>2345</v>
      </c>
      <c r="D88" s="91">
        <v>2315</v>
      </c>
      <c r="E88" s="66">
        <v>2295</v>
      </c>
      <c r="F88" s="122">
        <v>2287</v>
      </c>
      <c r="G88" s="572">
        <v>2307</v>
      </c>
    </row>
    <row r="89" spans="1:7" ht="15" customHeight="1">
      <c r="A89" s="173">
        <v>71</v>
      </c>
      <c r="B89" s="199" t="s">
        <v>295</v>
      </c>
      <c r="C89" s="489">
        <v>330</v>
      </c>
      <c r="D89" s="92">
        <v>325</v>
      </c>
      <c r="E89" s="92">
        <v>321</v>
      </c>
      <c r="F89" s="92">
        <v>316</v>
      </c>
      <c r="G89" s="573">
        <v>308</v>
      </c>
    </row>
    <row r="90" spans="1:7" ht="15" customHeight="1">
      <c r="A90" s="398">
        <v>72</v>
      </c>
      <c r="B90" s="400" t="s">
        <v>216</v>
      </c>
      <c r="C90" s="486">
        <v>350</v>
      </c>
      <c r="D90" s="202">
        <v>340</v>
      </c>
      <c r="E90" s="202">
        <v>336</v>
      </c>
      <c r="F90" s="202">
        <v>335</v>
      </c>
      <c r="G90" s="574">
        <v>329</v>
      </c>
    </row>
    <row r="91" spans="1:7" ht="15" customHeight="1">
      <c r="A91" s="398">
        <v>73</v>
      </c>
      <c r="B91" s="400" t="s">
        <v>217</v>
      </c>
      <c r="C91" s="486">
        <v>287</v>
      </c>
      <c r="D91" s="202">
        <v>290</v>
      </c>
      <c r="E91" s="202">
        <v>283</v>
      </c>
      <c r="F91" s="202">
        <v>292</v>
      </c>
      <c r="G91" s="574">
        <v>296</v>
      </c>
    </row>
    <row r="92" spans="1:7" ht="15" customHeight="1">
      <c r="A92" s="402">
        <v>74</v>
      </c>
      <c r="B92" s="403" t="s">
        <v>296</v>
      </c>
      <c r="C92" s="486">
        <v>394</v>
      </c>
      <c r="D92" s="202">
        <v>395</v>
      </c>
      <c r="E92" s="202">
        <v>393</v>
      </c>
      <c r="F92" s="202">
        <v>388</v>
      </c>
      <c r="G92" s="574">
        <v>400</v>
      </c>
    </row>
    <row r="93" spans="1:7" ht="15" customHeight="1">
      <c r="A93" s="398">
        <v>75</v>
      </c>
      <c r="B93" s="400" t="s">
        <v>218</v>
      </c>
      <c r="C93" s="486">
        <v>416</v>
      </c>
      <c r="D93" s="202">
        <v>410</v>
      </c>
      <c r="E93" s="202">
        <v>414</v>
      </c>
      <c r="F93" s="202">
        <v>417</v>
      </c>
      <c r="G93" s="574">
        <v>442</v>
      </c>
    </row>
    <row r="94" spans="1:7" ht="15" customHeight="1">
      <c r="A94" s="398">
        <v>76</v>
      </c>
      <c r="B94" s="400" t="s">
        <v>122</v>
      </c>
      <c r="C94" s="486">
        <v>170</v>
      </c>
      <c r="D94" s="202">
        <v>167</v>
      </c>
      <c r="E94" s="202">
        <v>166</v>
      </c>
      <c r="F94" s="202">
        <v>164</v>
      </c>
      <c r="G94" s="574">
        <v>163</v>
      </c>
    </row>
    <row r="95" spans="1:7" ht="15" customHeight="1">
      <c r="A95" s="398">
        <v>77</v>
      </c>
      <c r="B95" s="400" t="s">
        <v>122</v>
      </c>
      <c r="C95" s="486">
        <v>121</v>
      </c>
      <c r="D95" s="202">
        <v>121</v>
      </c>
      <c r="E95" s="202">
        <v>119</v>
      </c>
      <c r="F95" s="202">
        <v>114</v>
      </c>
      <c r="G95" s="574">
        <v>113</v>
      </c>
    </row>
    <row r="96" spans="1:7" ht="15" customHeight="1">
      <c r="A96" s="398">
        <v>78</v>
      </c>
      <c r="B96" s="400" t="s">
        <v>219</v>
      </c>
      <c r="C96" s="486">
        <v>133</v>
      </c>
      <c r="D96" s="202">
        <v>131</v>
      </c>
      <c r="E96" s="202">
        <v>129</v>
      </c>
      <c r="F96" s="202">
        <v>127</v>
      </c>
      <c r="G96" s="574">
        <v>125</v>
      </c>
    </row>
    <row r="97" spans="1:7" ht="15" customHeight="1">
      <c r="A97" s="398">
        <v>79</v>
      </c>
      <c r="B97" s="400" t="s">
        <v>220</v>
      </c>
      <c r="C97" s="486">
        <v>75</v>
      </c>
      <c r="D97" s="202">
        <v>72</v>
      </c>
      <c r="E97" s="202">
        <v>71</v>
      </c>
      <c r="F97" s="202">
        <v>71</v>
      </c>
      <c r="G97" s="574">
        <v>70</v>
      </c>
    </row>
    <row r="98" spans="1:7" ht="15" customHeight="1">
      <c r="A98" s="171">
        <v>80</v>
      </c>
      <c r="B98" s="194" t="s">
        <v>221</v>
      </c>
      <c r="C98" s="487">
        <v>69</v>
      </c>
      <c r="D98" s="118">
        <v>64</v>
      </c>
      <c r="E98" s="118">
        <v>63</v>
      </c>
      <c r="F98" s="118">
        <v>63</v>
      </c>
      <c r="G98" s="578">
        <v>61</v>
      </c>
    </row>
    <row r="99" spans="1:7" ht="15" customHeight="1">
      <c r="A99" s="67"/>
      <c r="B99" s="67"/>
      <c r="C99" s="67"/>
      <c r="D99" s="67"/>
      <c r="G99" s="576" t="s">
        <v>222</v>
      </c>
    </row>
    <row r="100" spans="1:6" ht="15" customHeight="1">
      <c r="A100" s="643" t="s">
        <v>388</v>
      </c>
      <c r="B100" s="643"/>
      <c r="C100" s="643"/>
      <c r="D100" s="643"/>
      <c r="E100" s="643"/>
      <c r="F100" s="643"/>
    </row>
    <row r="101" spans="1:7" ht="15" customHeight="1">
      <c r="A101" s="648" t="s">
        <v>437</v>
      </c>
      <c r="B101" s="648"/>
      <c r="C101" s="648"/>
      <c r="D101" s="648"/>
      <c r="E101" s="648"/>
      <c r="F101" s="648"/>
      <c r="G101" s="648"/>
    </row>
    <row r="102" spans="1:7" ht="15" customHeight="1">
      <c r="A102" s="648"/>
      <c r="B102" s="648"/>
      <c r="C102" s="648"/>
      <c r="D102" s="648"/>
      <c r="E102" s="648"/>
      <c r="F102" s="648"/>
      <c r="G102" s="648"/>
    </row>
  </sheetData>
  <sheetProtection/>
  <mergeCells count="16">
    <mergeCell ref="A57:C57"/>
    <mergeCell ref="A62:B62"/>
    <mergeCell ref="A74:B74"/>
    <mergeCell ref="A3:B3"/>
    <mergeCell ref="A5:B5"/>
    <mergeCell ref="A6:B6"/>
    <mergeCell ref="A27:B27"/>
    <mergeCell ref="A38:B38"/>
    <mergeCell ref="A49:B49"/>
    <mergeCell ref="A81:B81"/>
    <mergeCell ref="A88:B88"/>
    <mergeCell ref="A100:F100"/>
    <mergeCell ref="A60:B60"/>
    <mergeCell ref="G79:G80"/>
    <mergeCell ref="A101:G102"/>
    <mergeCell ref="F79:F80"/>
  </mergeCells>
  <printOptions/>
  <pageMargins left="0.7874015748031497" right="0" top="0.5905511811023623" bottom="0.6299212598425197" header="0.5118110236220472" footer="0.5118110236220472"/>
  <pageSetup firstPageNumber="18" useFirstPageNumber="1" horizontalDpi="600" verticalDpi="600" orientation="portrait" paperSize="9" scale="87" r:id="rId1"/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11"/>
  <sheetViews>
    <sheetView view="pageBreakPreview" zoomScale="90" zoomScaleSheetLayoutView="90" workbookViewId="0" topLeftCell="A64">
      <selection activeCell="O12" sqref="O12"/>
    </sheetView>
  </sheetViews>
  <sheetFormatPr defaultColWidth="9.00390625" defaultRowHeight="13.5"/>
  <cols>
    <col min="1" max="1" width="1.25" style="174" customWidth="1"/>
    <col min="2" max="2" width="3.375" style="174" customWidth="1"/>
    <col min="3" max="3" width="24.25390625" style="174" customWidth="1"/>
    <col min="4" max="12" width="9.625" style="174" customWidth="1"/>
    <col min="13" max="16384" width="9.00390625" style="174" customWidth="1"/>
  </cols>
  <sheetData>
    <row r="1" spans="2:3" s="533" customFormat="1" ht="23.25" customHeight="1">
      <c r="B1" s="48" t="s">
        <v>429</v>
      </c>
      <c r="C1" s="532"/>
    </row>
    <row r="2" spans="2:12" ht="16.5" customHeight="1">
      <c r="B2" s="175"/>
      <c r="C2" s="175"/>
      <c r="L2" s="90" t="s">
        <v>426</v>
      </c>
    </row>
    <row r="3" spans="2:12" ht="13.5">
      <c r="B3" s="668" t="s">
        <v>31</v>
      </c>
      <c r="C3" s="669"/>
      <c r="D3" s="666" t="s">
        <v>387</v>
      </c>
      <c r="E3" s="667"/>
      <c r="F3" s="667"/>
      <c r="G3" s="667" t="s">
        <v>436</v>
      </c>
      <c r="H3" s="667"/>
      <c r="I3" s="677"/>
      <c r="J3" s="667" t="s">
        <v>445</v>
      </c>
      <c r="K3" s="667"/>
      <c r="L3" s="676"/>
    </row>
    <row r="4" spans="2:12" ht="13.5">
      <c r="B4" s="670"/>
      <c r="C4" s="671"/>
      <c r="D4" s="467" t="s">
        <v>37</v>
      </c>
      <c r="E4" s="468" t="s">
        <v>0</v>
      </c>
      <c r="F4" s="469" t="s">
        <v>1</v>
      </c>
      <c r="G4" s="468" t="s">
        <v>37</v>
      </c>
      <c r="H4" s="468" t="s">
        <v>0</v>
      </c>
      <c r="I4" s="470" t="s">
        <v>1</v>
      </c>
      <c r="J4" s="468" t="s">
        <v>37</v>
      </c>
      <c r="K4" s="468" t="s">
        <v>0</v>
      </c>
      <c r="L4" s="471" t="s">
        <v>1</v>
      </c>
    </row>
    <row r="5" spans="2:12" ht="12.75" customHeight="1">
      <c r="B5" s="664"/>
      <c r="C5" s="665"/>
      <c r="D5" s="203" t="s">
        <v>223</v>
      </c>
      <c r="E5" s="204" t="s">
        <v>223</v>
      </c>
      <c r="F5" s="205" t="s">
        <v>223</v>
      </c>
      <c r="G5" s="204" t="s">
        <v>223</v>
      </c>
      <c r="H5" s="204" t="s">
        <v>223</v>
      </c>
      <c r="I5" s="404" t="s">
        <v>223</v>
      </c>
      <c r="J5" s="204" t="s">
        <v>223</v>
      </c>
      <c r="K5" s="204" t="s">
        <v>223</v>
      </c>
      <c r="L5" s="206" t="s">
        <v>223</v>
      </c>
    </row>
    <row r="6" spans="2:12" ht="24.75" customHeight="1">
      <c r="B6" s="672" t="s">
        <v>305</v>
      </c>
      <c r="C6" s="673"/>
      <c r="D6" s="207">
        <v>50229</v>
      </c>
      <c r="E6" s="208">
        <v>24612</v>
      </c>
      <c r="F6" s="208">
        <v>33601</v>
      </c>
      <c r="G6" s="209">
        <v>65531</v>
      </c>
      <c r="H6" s="209">
        <v>32159</v>
      </c>
      <c r="I6" s="405">
        <v>33372</v>
      </c>
      <c r="J6" s="602">
        <v>64820</v>
      </c>
      <c r="K6" s="602">
        <v>31774</v>
      </c>
      <c r="L6" s="571">
        <v>33046</v>
      </c>
    </row>
    <row r="7" spans="2:12" ht="20.25" customHeight="1">
      <c r="B7" s="659" t="s">
        <v>38</v>
      </c>
      <c r="C7" s="660"/>
      <c r="D7" s="210">
        <v>20541</v>
      </c>
      <c r="E7" s="211">
        <v>9949</v>
      </c>
      <c r="F7" s="211">
        <v>10592</v>
      </c>
      <c r="G7" s="212">
        <v>20543</v>
      </c>
      <c r="H7" s="212">
        <v>9944</v>
      </c>
      <c r="I7" s="406">
        <v>10599</v>
      </c>
      <c r="J7" s="603">
        <v>20429</v>
      </c>
      <c r="K7" s="603">
        <v>9916</v>
      </c>
      <c r="L7" s="604">
        <v>10513</v>
      </c>
    </row>
    <row r="8" spans="2:12" ht="15" customHeight="1">
      <c r="B8" s="180">
        <v>1</v>
      </c>
      <c r="C8" s="181" t="s">
        <v>225</v>
      </c>
      <c r="D8" s="213">
        <v>1390</v>
      </c>
      <c r="E8" s="214">
        <v>673</v>
      </c>
      <c r="F8" s="214">
        <v>717</v>
      </c>
      <c r="G8" s="215">
        <v>1409</v>
      </c>
      <c r="H8" s="214">
        <v>682</v>
      </c>
      <c r="I8" s="407">
        <v>727</v>
      </c>
      <c r="J8" s="581">
        <v>1439</v>
      </c>
      <c r="K8" s="582">
        <v>702</v>
      </c>
      <c r="L8" s="583">
        <v>737</v>
      </c>
    </row>
    <row r="9" spans="2:12" ht="15" customHeight="1">
      <c r="B9" s="439">
        <v>2</v>
      </c>
      <c r="C9" s="440" t="s">
        <v>226</v>
      </c>
      <c r="D9" s="221">
        <v>297</v>
      </c>
      <c r="E9" s="222">
        <v>133</v>
      </c>
      <c r="F9" s="222">
        <v>164</v>
      </c>
      <c r="G9" s="223">
        <v>305</v>
      </c>
      <c r="H9" s="222">
        <v>135</v>
      </c>
      <c r="I9" s="408">
        <v>170</v>
      </c>
      <c r="J9" s="584">
        <v>302</v>
      </c>
      <c r="K9" s="585">
        <v>139</v>
      </c>
      <c r="L9" s="586">
        <v>163</v>
      </c>
    </row>
    <row r="10" spans="2:12" ht="15" customHeight="1">
      <c r="B10" s="439">
        <v>3</v>
      </c>
      <c r="C10" s="441" t="s">
        <v>227</v>
      </c>
      <c r="D10" s="221">
        <v>843</v>
      </c>
      <c r="E10" s="222">
        <v>412</v>
      </c>
      <c r="F10" s="222">
        <v>431</v>
      </c>
      <c r="G10" s="223">
        <v>849</v>
      </c>
      <c r="H10" s="222">
        <v>410</v>
      </c>
      <c r="I10" s="408">
        <v>439</v>
      </c>
      <c r="J10" s="584">
        <v>850</v>
      </c>
      <c r="K10" s="585">
        <v>407</v>
      </c>
      <c r="L10" s="586">
        <v>443</v>
      </c>
    </row>
    <row r="11" spans="2:12" ht="15" customHeight="1">
      <c r="B11" s="439">
        <v>4</v>
      </c>
      <c r="C11" s="442" t="s">
        <v>228</v>
      </c>
      <c r="D11" s="221">
        <v>550</v>
      </c>
      <c r="E11" s="222">
        <v>263</v>
      </c>
      <c r="F11" s="222">
        <v>287</v>
      </c>
      <c r="G11" s="223">
        <v>561</v>
      </c>
      <c r="H11" s="222">
        <v>269</v>
      </c>
      <c r="I11" s="408">
        <v>292</v>
      </c>
      <c r="J11" s="584">
        <v>546</v>
      </c>
      <c r="K11" s="585">
        <v>260</v>
      </c>
      <c r="L11" s="586">
        <v>286</v>
      </c>
    </row>
    <row r="12" spans="2:12" ht="15" customHeight="1">
      <c r="B12" s="439">
        <v>5</v>
      </c>
      <c r="C12" s="442" t="s">
        <v>229</v>
      </c>
      <c r="D12" s="221">
        <v>984</v>
      </c>
      <c r="E12" s="222">
        <v>470</v>
      </c>
      <c r="F12" s="222">
        <v>514</v>
      </c>
      <c r="G12" s="223">
        <v>961</v>
      </c>
      <c r="H12" s="222">
        <v>457</v>
      </c>
      <c r="I12" s="408">
        <v>504</v>
      </c>
      <c r="J12" s="584">
        <v>960</v>
      </c>
      <c r="K12" s="585">
        <v>463</v>
      </c>
      <c r="L12" s="586">
        <v>497</v>
      </c>
    </row>
    <row r="13" spans="2:12" ht="15" customHeight="1">
      <c r="B13" s="439">
        <v>6</v>
      </c>
      <c r="C13" s="442" t="s">
        <v>230</v>
      </c>
      <c r="D13" s="221">
        <v>621</v>
      </c>
      <c r="E13" s="222">
        <v>304</v>
      </c>
      <c r="F13" s="222">
        <v>317</v>
      </c>
      <c r="G13" s="223">
        <v>630</v>
      </c>
      <c r="H13" s="222">
        <v>310</v>
      </c>
      <c r="I13" s="408">
        <v>320</v>
      </c>
      <c r="J13" s="584">
        <v>625</v>
      </c>
      <c r="K13" s="585">
        <v>307</v>
      </c>
      <c r="L13" s="586">
        <v>318</v>
      </c>
    </row>
    <row r="14" spans="2:12" ht="15" customHeight="1">
      <c r="B14" s="439">
        <v>7</v>
      </c>
      <c r="C14" s="442" t="s">
        <v>231</v>
      </c>
      <c r="D14" s="221">
        <v>663</v>
      </c>
      <c r="E14" s="222">
        <v>316</v>
      </c>
      <c r="F14" s="222">
        <v>347</v>
      </c>
      <c r="G14" s="223">
        <v>656</v>
      </c>
      <c r="H14" s="222">
        <v>316</v>
      </c>
      <c r="I14" s="408">
        <v>340</v>
      </c>
      <c r="J14" s="584">
        <v>666</v>
      </c>
      <c r="K14" s="585">
        <v>319</v>
      </c>
      <c r="L14" s="586">
        <v>347</v>
      </c>
    </row>
    <row r="15" spans="2:12" ht="15" customHeight="1">
      <c r="B15" s="439">
        <v>8</v>
      </c>
      <c r="C15" s="442" t="s">
        <v>232</v>
      </c>
      <c r="D15" s="221">
        <v>157</v>
      </c>
      <c r="E15" s="222">
        <v>75</v>
      </c>
      <c r="F15" s="222">
        <v>82</v>
      </c>
      <c r="G15" s="223">
        <v>156</v>
      </c>
      <c r="H15" s="222">
        <v>75</v>
      </c>
      <c r="I15" s="408">
        <v>81</v>
      </c>
      <c r="J15" s="584">
        <v>148</v>
      </c>
      <c r="K15" s="585">
        <v>71</v>
      </c>
      <c r="L15" s="586">
        <v>77</v>
      </c>
    </row>
    <row r="16" spans="2:12" ht="15" customHeight="1">
      <c r="B16" s="439">
        <v>9</v>
      </c>
      <c r="C16" s="442" t="s">
        <v>233</v>
      </c>
      <c r="D16" s="221">
        <v>1486</v>
      </c>
      <c r="E16" s="222">
        <v>728</v>
      </c>
      <c r="F16" s="222">
        <v>758</v>
      </c>
      <c r="G16" s="223">
        <v>1479</v>
      </c>
      <c r="H16" s="222">
        <v>729</v>
      </c>
      <c r="I16" s="408">
        <v>750</v>
      </c>
      <c r="J16" s="584">
        <v>1436</v>
      </c>
      <c r="K16" s="585">
        <v>712</v>
      </c>
      <c r="L16" s="586">
        <v>724</v>
      </c>
    </row>
    <row r="17" spans="2:12" ht="15" customHeight="1">
      <c r="B17" s="439">
        <v>10</v>
      </c>
      <c r="C17" s="441" t="s">
        <v>234</v>
      </c>
      <c r="D17" s="221">
        <v>263</v>
      </c>
      <c r="E17" s="222">
        <v>123</v>
      </c>
      <c r="F17" s="222">
        <v>140</v>
      </c>
      <c r="G17" s="223">
        <v>251</v>
      </c>
      <c r="H17" s="222">
        <v>120</v>
      </c>
      <c r="I17" s="408">
        <v>131</v>
      </c>
      <c r="J17" s="584">
        <v>243</v>
      </c>
      <c r="K17" s="585">
        <v>117</v>
      </c>
      <c r="L17" s="586">
        <v>126</v>
      </c>
    </row>
    <row r="18" spans="2:12" ht="15" customHeight="1">
      <c r="B18" s="439">
        <v>11</v>
      </c>
      <c r="C18" s="442" t="s">
        <v>235</v>
      </c>
      <c r="D18" s="221">
        <v>907</v>
      </c>
      <c r="E18" s="222">
        <v>424</v>
      </c>
      <c r="F18" s="222">
        <v>483</v>
      </c>
      <c r="G18" s="223">
        <v>896</v>
      </c>
      <c r="H18" s="222">
        <v>425</v>
      </c>
      <c r="I18" s="408">
        <v>471</v>
      </c>
      <c r="J18" s="584">
        <v>866</v>
      </c>
      <c r="K18" s="585">
        <v>406</v>
      </c>
      <c r="L18" s="586">
        <v>460</v>
      </c>
    </row>
    <row r="19" spans="2:12" ht="15" customHeight="1">
      <c r="B19" s="439">
        <v>12</v>
      </c>
      <c r="C19" s="442" t="s">
        <v>236</v>
      </c>
      <c r="D19" s="221">
        <v>1708</v>
      </c>
      <c r="E19" s="222">
        <v>814</v>
      </c>
      <c r="F19" s="222">
        <v>894</v>
      </c>
      <c r="G19" s="223">
        <v>1712</v>
      </c>
      <c r="H19" s="222">
        <v>812</v>
      </c>
      <c r="I19" s="408">
        <v>900</v>
      </c>
      <c r="J19" s="584">
        <v>1734</v>
      </c>
      <c r="K19" s="585">
        <v>833</v>
      </c>
      <c r="L19" s="586">
        <v>901</v>
      </c>
    </row>
    <row r="20" spans="2:12" ht="15" customHeight="1">
      <c r="B20" s="439">
        <v>13</v>
      </c>
      <c r="C20" s="442" t="s">
        <v>236</v>
      </c>
      <c r="D20" s="221">
        <v>1918</v>
      </c>
      <c r="E20" s="222">
        <v>959</v>
      </c>
      <c r="F20" s="222">
        <v>959</v>
      </c>
      <c r="G20" s="223">
        <v>1920</v>
      </c>
      <c r="H20" s="222">
        <v>963</v>
      </c>
      <c r="I20" s="408">
        <v>957</v>
      </c>
      <c r="J20" s="584">
        <v>1900</v>
      </c>
      <c r="K20" s="585">
        <v>945</v>
      </c>
      <c r="L20" s="586">
        <v>955</v>
      </c>
    </row>
    <row r="21" spans="2:12" ht="15" customHeight="1">
      <c r="B21" s="439">
        <v>14</v>
      </c>
      <c r="C21" s="442" t="s">
        <v>237</v>
      </c>
      <c r="D21" s="221">
        <v>1438</v>
      </c>
      <c r="E21" s="222">
        <v>679</v>
      </c>
      <c r="F21" s="222">
        <v>759</v>
      </c>
      <c r="G21" s="223">
        <v>1410</v>
      </c>
      <c r="H21" s="222">
        <v>667</v>
      </c>
      <c r="I21" s="408">
        <v>743</v>
      </c>
      <c r="J21" s="584">
        <v>1405</v>
      </c>
      <c r="K21" s="585">
        <v>667</v>
      </c>
      <c r="L21" s="586">
        <v>738</v>
      </c>
    </row>
    <row r="22" spans="2:12" ht="15" customHeight="1">
      <c r="B22" s="439">
        <v>15</v>
      </c>
      <c r="C22" s="442" t="s">
        <v>238</v>
      </c>
      <c r="D22" s="221">
        <v>2299</v>
      </c>
      <c r="E22" s="222">
        <v>1149</v>
      </c>
      <c r="F22" s="222">
        <v>1150</v>
      </c>
      <c r="G22" s="223">
        <v>2301</v>
      </c>
      <c r="H22" s="222">
        <v>1143</v>
      </c>
      <c r="I22" s="408">
        <v>1158</v>
      </c>
      <c r="J22" s="584">
        <v>2298</v>
      </c>
      <c r="K22" s="585">
        <v>1136</v>
      </c>
      <c r="L22" s="586">
        <v>1162</v>
      </c>
    </row>
    <row r="23" spans="2:12" ht="15" customHeight="1">
      <c r="B23" s="439">
        <v>16</v>
      </c>
      <c r="C23" s="442" t="s">
        <v>239</v>
      </c>
      <c r="D23" s="221">
        <v>1744</v>
      </c>
      <c r="E23" s="222">
        <v>864</v>
      </c>
      <c r="F23" s="222">
        <v>880</v>
      </c>
      <c r="G23" s="223">
        <v>1746</v>
      </c>
      <c r="H23" s="222">
        <v>860</v>
      </c>
      <c r="I23" s="408">
        <v>886</v>
      </c>
      <c r="J23" s="584">
        <v>1754</v>
      </c>
      <c r="K23" s="585">
        <v>871</v>
      </c>
      <c r="L23" s="586">
        <v>883</v>
      </c>
    </row>
    <row r="24" spans="2:12" ht="15" customHeight="1">
      <c r="B24" s="439">
        <v>17</v>
      </c>
      <c r="C24" s="442" t="s">
        <v>239</v>
      </c>
      <c r="D24" s="221">
        <v>1255</v>
      </c>
      <c r="E24" s="222">
        <v>587</v>
      </c>
      <c r="F24" s="222">
        <v>668</v>
      </c>
      <c r="G24" s="223">
        <v>1273</v>
      </c>
      <c r="H24" s="222">
        <v>593</v>
      </c>
      <c r="I24" s="408">
        <v>680</v>
      </c>
      <c r="J24" s="584">
        <v>1263</v>
      </c>
      <c r="K24" s="585">
        <v>594</v>
      </c>
      <c r="L24" s="586">
        <v>669</v>
      </c>
    </row>
    <row r="25" spans="2:12" ht="15" customHeight="1">
      <c r="B25" s="439">
        <v>18</v>
      </c>
      <c r="C25" s="442" t="s">
        <v>240</v>
      </c>
      <c r="D25" s="221">
        <v>615</v>
      </c>
      <c r="E25" s="222">
        <v>303</v>
      </c>
      <c r="F25" s="222">
        <v>312</v>
      </c>
      <c r="G25" s="223">
        <v>612</v>
      </c>
      <c r="H25" s="222">
        <v>301</v>
      </c>
      <c r="I25" s="408">
        <v>311</v>
      </c>
      <c r="J25" s="584">
        <v>616</v>
      </c>
      <c r="K25" s="585">
        <v>308</v>
      </c>
      <c r="L25" s="586">
        <v>308</v>
      </c>
    </row>
    <row r="26" spans="2:12" ht="15" customHeight="1">
      <c r="B26" s="439">
        <v>19</v>
      </c>
      <c r="C26" s="442" t="s">
        <v>241</v>
      </c>
      <c r="D26" s="221">
        <v>563</v>
      </c>
      <c r="E26" s="222">
        <v>270</v>
      </c>
      <c r="F26" s="222">
        <v>293</v>
      </c>
      <c r="G26" s="223">
        <v>571</v>
      </c>
      <c r="H26" s="222">
        <v>269</v>
      </c>
      <c r="I26" s="408">
        <v>302</v>
      </c>
      <c r="J26" s="584">
        <v>563</v>
      </c>
      <c r="K26" s="585">
        <v>267</v>
      </c>
      <c r="L26" s="586">
        <v>296</v>
      </c>
    </row>
    <row r="27" spans="2:12" ht="15" customHeight="1">
      <c r="B27" s="180">
        <v>20</v>
      </c>
      <c r="C27" s="181" t="s">
        <v>242</v>
      </c>
      <c r="D27" s="213">
        <v>840</v>
      </c>
      <c r="E27" s="214">
        <v>403</v>
      </c>
      <c r="F27" s="214">
        <v>437</v>
      </c>
      <c r="G27" s="215">
        <v>845</v>
      </c>
      <c r="H27" s="214">
        <v>408</v>
      </c>
      <c r="I27" s="407">
        <v>437</v>
      </c>
      <c r="J27" s="581">
        <v>815</v>
      </c>
      <c r="K27" s="582">
        <v>392</v>
      </c>
      <c r="L27" s="583">
        <v>423</v>
      </c>
    </row>
    <row r="28" spans="2:12" ht="20.25" customHeight="1">
      <c r="B28" s="659" t="s">
        <v>39</v>
      </c>
      <c r="C28" s="660"/>
      <c r="D28" s="210">
        <v>8829</v>
      </c>
      <c r="E28" s="211">
        <v>4385</v>
      </c>
      <c r="F28" s="211">
        <v>4444</v>
      </c>
      <c r="G28" s="217">
        <v>8780</v>
      </c>
      <c r="H28" s="217">
        <v>4344</v>
      </c>
      <c r="I28" s="409">
        <v>4436</v>
      </c>
      <c r="J28" s="587">
        <v>8670</v>
      </c>
      <c r="K28" s="587">
        <v>4281</v>
      </c>
      <c r="L28" s="588">
        <v>4389</v>
      </c>
    </row>
    <row r="29" spans="2:12" ht="15" customHeight="1">
      <c r="B29" s="180">
        <v>21</v>
      </c>
      <c r="C29" s="181" t="s">
        <v>243</v>
      </c>
      <c r="D29" s="216">
        <v>967</v>
      </c>
      <c r="E29" s="214">
        <v>486</v>
      </c>
      <c r="F29" s="214">
        <v>481</v>
      </c>
      <c r="G29" s="215">
        <v>917</v>
      </c>
      <c r="H29" s="214">
        <v>460</v>
      </c>
      <c r="I29" s="407">
        <v>457</v>
      </c>
      <c r="J29" s="581">
        <v>913</v>
      </c>
      <c r="K29" s="582">
        <v>457</v>
      </c>
      <c r="L29" s="583">
        <v>456</v>
      </c>
    </row>
    <row r="30" spans="2:12" ht="15" customHeight="1">
      <c r="B30" s="439">
        <v>22</v>
      </c>
      <c r="C30" s="442" t="s">
        <v>243</v>
      </c>
      <c r="D30" s="221">
        <v>890</v>
      </c>
      <c r="E30" s="222">
        <v>446</v>
      </c>
      <c r="F30" s="222">
        <v>444</v>
      </c>
      <c r="G30" s="223">
        <v>870</v>
      </c>
      <c r="H30" s="222">
        <v>441</v>
      </c>
      <c r="I30" s="408">
        <v>429</v>
      </c>
      <c r="J30" s="584">
        <v>846</v>
      </c>
      <c r="K30" s="585">
        <v>428</v>
      </c>
      <c r="L30" s="586">
        <v>418</v>
      </c>
    </row>
    <row r="31" spans="2:12" ht="15" customHeight="1">
      <c r="B31" s="439">
        <v>23</v>
      </c>
      <c r="C31" s="442" t="s">
        <v>244</v>
      </c>
      <c r="D31" s="221">
        <v>1349</v>
      </c>
      <c r="E31" s="222">
        <v>648</v>
      </c>
      <c r="F31" s="222">
        <v>701</v>
      </c>
      <c r="G31" s="223">
        <v>1336</v>
      </c>
      <c r="H31" s="222">
        <v>636</v>
      </c>
      <c r="I31" s="408">
        <v>700</v>
      </c>
      <c r="J31" s="584">
        <v>1306</v>
      </c>
      <c r="K31" s="585">
        <v>619</v>
      </c>
      <c r="L31" s="586">
        <v>687</v>
      </c>
    </row>
    <row r="32" spans="2:12" ht="15" customHeight="1">
      <c r="B32" s="439">
        <v>24</v>
      </c>
      <c r="C32" s="442" t="s">
        <v>245</v>
      </c>
      <c r="D32" s="221">
        <v>1227</v>
      </c>
      <c r="E32" s="222">
        <v>614</v>
      </c>
      <c r="F32" s="222">
        <v>613</v>
      </c>
      <c r="G32" s="223">
        <v>1220</v>
      </c>
      <c r="H32" s="222">
        <v>616</v>
      </c>
      <c r="I32" s="408">
        <v>604</v>
      </c>
      <c r="J32" s="584">
        <v>1219</v>
      </c>
      <c r="K32" s="585">
        <v>618</v>
      </c>
      <c r="L32" s="586">
        <v>601</v>
      </c>
    </row>
    <row r="33" spans="2:12" ht="15" customHeight="1">
      <c r="B33" s="439">
        <v>25</v>
      </c>
      <c r="C33" s="442" t="s">
        <v>245</v>
      </c>
      <c r="D33" s="221">
        <v>1109</v>
      </c>
      <c r="E33" s="222">
        <v>535</v>
      </c>
      <c r="F33" s="222">
        <v>574</v>
      </c>
      <c r="G33" s="223">
        <v>1159</v>
      </c>
      <c r="H33" s="222">
        <v>554</v>
      </c>
      <c r="I33" s="408">
        <v>605</v>
      </c>
      <c r="J33" s="584">
        <v>1155</v>
      </c>
      <c r="K33" s="585">
        <v>557</v>
      </c>
      <c r="L33" s="586">
        <v>598</v>
      </c>
    </row>
    <row r="34" spans="2:12" ht="15" customHeight="1">
      <c r="B34" s="439">
        <v>26</v>
      </c>
      <c r="C34" s="442" t="s">
        <v>246</v>
      </c>
      <c r="D34" s="221">
        <v>363</v>
      </c>
      <c r="E34" s="222">
        <v>201</v>
      </c>
      <c r="F34" s="222">
        <v>162</v>
      </c>
      <c r="G34" s="223">
        <v>352</v>
      </c>
      <c r="H34" s="222">
        <v>185</v>
      </c>
      <c r="I34" s="408">
        <v>167</v>
      </c>
      <c r="J34" s="584">
        <v>343</v>
      </c>
      <c r="K34" s="585">
        <v>187</v>
      </c>
      <c r="L34" s="586">
        <v>156</v>
      </c>
    </row>
    <row r="35" spans="2:12" ht="15" customHeight="1">
      <c r="B35" s="439">
        <v>27</v>
      </c>
      <c r="C35" s="442" t="s">
        <v>247</v>
      </c>
      <c r="D35" s="221">
        <v>607</v>
      </c>
      <c r="E35" s="222">
        <v>293</v>
      </c>
      <c r="F35" s="222">
        <v>314</v>
      </c>
      <c r="G35" s="223">
        <v>617</v>
      </c>
      <c r="H35" s="222">
        <v>303</v>
      </c>
      <c r="I35" s="408">
        <v>314</v>
      </c>
      <c r="J35" s="584">
        <v>618</v>
      </c>
      <c r="K35" s="585">
        <v>298</v>
      </c>
      <c r="L35" s="586">
        <v>320</v>
      </c>
    </row>
    <row r="36" spans="2:12" ht="15" customHeight="1">
      <c r="B36" s="439">
        <v>28</v>
      </c>
      <c r="C36" s="442" t="s">
        <v>248</v>
      </c>
      <c r="D36" s="221">
        <v>1175</v>
      </c>
      <c r="E36" s="222">
        <v>596</v>
      </c>
      <c r="F36" s="222">
        <v>579</v>
      </c>
      <c r="G36" s="223">
        <v>1157</v>
      </c>
      <c r="H36" s="222">
        <v>583</v>
      </c>
      <c r="I36" s="408">
        <v>574</v>
      </c>
      <c r="J36" s="584">
        <v>1157</v>
      </c>
      <c r="K36" s="585">
        <v>571</v>
      </c>
      <c r="L36" s="586">
        <v>586</v>
      </c>
    </row>
    <row r="37" spans="2:12" ht="15" customHeight="1">
      <c r="B37" s="439">
        <v>29</v>
      </c>
      <c r="C37" s="442" t="s">
        <v>248</v>
      </c>
      <c r="D37" s="221">
        <v>719</v>
      </c>
      <c r="E37" s="222">
        <v>356</v>
      </c>
      <c r="F37" s="222">
        <v>363</v>
      </c>
      <c r="G37" s="223">
        <v>746</v>
      </c>
      <c r="H37" s="222">
        <v>364</v>
      </c>
      <c r="I37" s="408">
        <v>382</v>
      </c>
      <c r="J37" s="584">
        <v>731</v>
      </c>
      <c r="K37" s="585">
        <v>360</v>
      </c>
      <c r="L37" s="586">
        <v>371</v>
      </c>
    </row>
    <row r="38" spans="2:12" ht="15" customHeight="1">
      <c r="B38" s="180">
        <v>30</v>
      </c>
      <c r="C38" s="181" t="s">
        <v>249</v>
      </c>
      <c r="D38" s="216">
        <v>423</v>
      </c>
      <c r="E38" s="214">
        <v>210</v>
      </c>
      <c r="F38" s="214">
        <v>213</v>
      </c>
      <c r="G38" s="215">
        <v>406</v>
      </c>
      <c r="H38" s="214">
        <v>202</v>
      </c>
      <c r="I38" s="407">
        <v>204</v>
      </c>
      <c r="J38" s="581">
        <v>382</v>
      </c>
      <c r="K38" s="582">
        <v>186</v>
      </c>
      <c r="L38" s="583">
        <v>196</v>
      </c>
    </row>
    <row r="39" spans="2:12" ht="20.25" customHeight="1">
      <c r="B39" s="659" t="s">
        <v>40</v>
      </c>
      <c r="C39" s="678"/>
      <c r="D39" s="210">
        <v>11433</v>
      </c>
      <c r="E39" s="211">
        <v>5646</v>
      </c>
      <c r="F39" s="211">
        <v>5787</v>
      </c>
      <c r="G39" s="217">
        <v>11437</v>
      </c>
      <c r="H39" s="217">
        <v>5645</v>
      </c>
      <c r="I39" s="409">
        <v>5792</v>
      </c>
      <c r="J39" s="587">
        <v>11335</v>
      </c>
      <c r="K39" s="587">
        <v>5581</v>
      </c>
      <c r="L39" s="588">
        <v>5754</v>
      </c>
    </row>
    <row r="40" spans="2:12" ht="15" customHeight="1">
      <c r="B40" s="180">
        <v>31</v>
      </c>
      <c r="C40" s="181" t="s">
        <v>250</v>
      </c>
      <c r="D40" s="213">
        <v>1909</v>
      </c>
      <c r="E40" s="214">
        <v>967</v>
      </c>
      <c r="F40" s="214">
        <v>942</v>
      </c>
      <c r="G40" s="215">
        <v>1936</v>
      </c>
      <c r="H40" s="214">
        <v>974</v>
      </c>
      <c r="I40" s="407">
        <v>962</v>
      </c>
      <c r="J40" s="581">
        <v>1934</v>
      </c>
      <c r="K40" s="582">
        <v>970</v>
      </c>
      <c r="L40" s="583">
        <v>964</v>
      </c>
    </row>
    <row r="41" spans="2:12" ht="15" customHeight="1">
      <c r="B41" s="439">
        <v>32</v>
      </c>
      <c r="C41" s="442" t="s">
        <v>251</v>
      </c>
      <c r="D41" s="221">
        <v>1499</v>
      </c>
      <c r="E41" s="222">
        <v>719</v>
      </c>
      <c r="F41" s="222">
        <v>780</v>
      </c>
      <c r="G41" s="223">
        <v>1508</v>
      </c>
      <c r="H41" s="222">
        <v>725</v>
      </c>
      <c r="I41" s="408">
        <v>783</v>
      </c>
      <c r="J41" s="584">
        <v>1493</v>
      </c>
      <c r="K41" s="585">
        <v>718</v>
      </c>
      <c r="L41" s="586">
        <v>775</v>
      </c>
    </row>
    <row r="42" spans="2:12" ht="15" customHeight="1">
      <c r="B42" s="439">
        <v>33</v>
      </c>
      <c r="C42" s="442" t="s">
        <v>252</v>
      </c>
      <c r="D42" s="221">
        <v>1763</v>
      </c>
      <c r="E42" s="222">
        <v>845</v>
      </c>
      <c r="F42" s="222">
        <v>918</v>
      </c>
      <c r="G42" s="223">
        <v>1816</v>
      </c>
      <c r="H42" s="222">
        <v>869</v>
      </c>
      <c r="I42" s="408">
        <v>947</v>
      </c>
      <c r="J42" s="584">
        <v>1812</v>
      </c>
      <c r="K42" s="585">
        <v>874</v>
      </c>
      <c r="L42" s="586">
        <v>938</v>
      </c>
    </row>
    <row r="43" spans="2:12" ht="15" customHeight="1">
      <c r="B43" s="439">
        <v>34</v>
      </c>
      <c r="C43" s="442" t="s">
        <v>253</v>
      </c>
      <c r="D43" s="221">
        <v>865</v>
      </c>
      <c r="E43" s="222">
        <v>430</v>
      </c>
      <c r="F43" s="222">
        <v>435</v>
      </c>
      <c r="G43" s="223">
        <v>823</v>
      </c>
      <c r="H43" s="222">
        <v>412</v>
      </c>
      <c r="I43" s="408">
        <v>411</v>
      </c>
      <c r="J43" s="584">
        <v>819</v>
      </c>
      <c r="K43" s="585">
        <v>410</v>
      </c>
      <c r="L43" s="586">
        <v>409</v>
      </c>
    </row>
    <row r="44" spans="2:12" ht="15" customHeight="1">
      <c r="B44" s="439">
        <v>35</v>
      </c>
      <c r="C44" s="442" t="s">
        <v>254</v>
      </c>
      <c r="D44" s="221">
        <v>1286</v>
      </c>
      <c r="E44" s="222">
        <v>607</v>
      </c>
      <c r="F44" s="222">
        <v>679</v>
      </c>
      <c r="G44" s="223">
        <v>1279</v>
      </c>
      <c r="H44" s="222">
        <v>611</v>
      </c>
      <c r="I44" s="408">
        <v>668</v>
      </c>
      <c r="J44" s="584">
        <v>1231</v>
      </c>
      <c r="K44" s="585">
        <v>585</v>
      </c>
      <c r="L44" s="586">
        <v>646</v>
      </c>
    </row>
    <row r="45" spans="2:12" ht="15" customHeight="1">
      <c r="B45" s="439">
        <v>36</v>
      </c>
      <c r="C45" s="442" t="s">
        <v>255</v>
      </c>
      <c r="D45" s="221">
        <v>691</v>
      </c>
      <c r="E45" s="222">
        <v>339</v>
      </c>
      <c r="F45" s="222">
        <v>352</v>
      </c>
      <c r="G45" s="223">
        <v>669</v>
      </c>
      <c r="H45" s="222">
        <v>330</v>
      </c>
      <c r="I45" s="408">
        <v>339</v>
      </c>
      <c r="J45" s="584">
        <v>653</v>
      </c>
      <c r="K45" s="585">
        <v>324</v>
      </c>
      <c r="L45" s="586">
        <v>329</v>
      </c>
    </row>
    <row r="46" spans="2:12" ht="15" customHeight="1">
      <c r="B46" s="439">
        <v>37</v>
      </c>
      <c r="C46" s="442" t="s">
        <v>256</v>
      </c>
      <c r="D46" s="221">
        <v>879</v>
      </c>
      <c r="E46" s="222">
        <v>463</v>
      </c>
      <c r="F46" s="222">
        <v>416</v>
      </c>
      <c r="G46" s="223">
        <v>885</v>
      </c>
      <c r="H46" s="222">
        <v>461</v>
      </c>
      <c r="I46" s="408">
        <v>424</v>
      </c>
      <c r="J46" s="584">
        <v>877</v>
      </c>
      <c r="K46" s="585">
        <v>453</v>
      </c>
      <c r="L46" s="586">
        <v>424</v>
      </c>
    </row>
    <row r="47" spans="2:12" ht="15" customHeight="1">
      <c r="B47" s="439">
        <v>38</v>
      </c>
      <c r="C47" s="442" t="s">
        <v>257</v>
      </c>
      <c r="D47" s="221">
        <v>770</v>
      </c>
      <c r="E47" s="222">
        <v>382</v>
      </c>
      <c r="F47" s="222">
        <v>388</v>
      </c>
      <c r="G47" s="223">
        <v>768</v>
      </c>
      <c r="H47" s="222">
        <v>382</v>
      </c>
      <c r="I47" s="408">
        <v>386</v>
      </c>
      <c r="J47" s="584">
        <v>787</v>
      </c>
      <c r="K47" s="585">
        <v>388</v>
      </c>
      <c r="L47" s="586">
        <v>399</v>
      </c>
    </row>
    <row r="48" spans="2:12" ht="15" customHeight="1">
      <c r="B48" s="439">
        <v>39</v>
      </c>
      <c r="C48" s="442" t="s">
        <v>258</v>
      </c>
      <c r="D48" s="221">
        <v>953</v>
      </c>
      <c r="E48" s="222">
        <v>481</v>
      </c>
      <c r="F48" s="222">
        <v>472</v>
      </c>
      <c r="G48" s="223">
        <v>953</v>
      </c>
      <c r="H48" s="222">
        <v>483</v>
      </c>
      <c r="I48" s="408">
        <v>470</v>
      </c>
      <c r="J48" s="584">
        <v>953</v>
      </c>
      <c r="K48" s="585">
        <v>473</v>
      </c>
      <c r="L48" s="586">
        <v>480</v>
      </c>
    </row>
    <row r="49" spans="2:12" ht="15" customHeight="1">
      <c r="B49" s="180">
        <v>40</v>
      </c>
      <c r="C49" s="181" t="s">
        <v>259</v>
      </c>
      <c r="D49" s="213">
        <v>818</v>
      </c>
      <c r="E49" s="214">
        <v>413</v>
      </c>
      <c r="F49" s="214">
        <v>405</v>
      </c>
      <c r="G49" s="215">
        <v>800</v>
      </c>
      <c r="H49" s="214">
        <v>398</v>
      </c>
      <c r="I49" s="407">
        <v>402</v>
      </c>
      <c r="J49" s="581">
        <v>776</v>
      </c>
      <c r="K49" s="582">
        <v>386</v>
      </c>
      <c r="L49" s="583">
        <v>390</v>
      </c>
    </row>
    <row r="50" spans="2:12" ht="20.25" customHeight="1">
      <c r="B50" s="679" t="s">
        <v>110</v>
      </c>
      <c r="C50" s="680"/>
      <c r="D50" s="210">
        <v>8627</v>
      </c>
      <c r="E50" s="211">
        <v>4230</v>
      </c>
      <c r="F50" s="211">
        <v>4397</v>
      </c>
      <c r="G50" s="217">
        <v>8543</v>
      </c>
      <c r="H50" s="217">
        <v>4198</v>
      </c>
      <c r="I50" s="409">
        <v>4345</v>
      </c>
      <c r="J50" s="587">
        <v>8458</v>
      </c>
      <c r="K50" s="587">
        <v>4144</v>
      </c>
      <c r="L50" s="588">
        <v>4314</v>
      </c>
    </row>
    <row r="51" spans="2:12" ht="15" customHeight="1">
      <c r="B51" s="180">
        <v>41</v>
      </c>
      <c r="C51" s="181" t="s">
        <v>260</v>
      </c>
      <c r="D51" s="213">
        <v>1275</v>
      </c>
      <c r="E51" s="214">
        <v>649</v>
      </c>
      <c r="F51" s="214">
        <v>626</v>
      </c>
      <c r="G51" s="215">
        <v>1301</v>
      </c>
      <c r="H51" s="214">
        <v>668</v>
      </c>
      <c r="I51" s="407">
        <v>633</v>
      </c>
      <c r="J51" s="581">
        <v>1310</v>
      </c>
      <c r="K51" s="582">
        <v>665</v>
      </c>
      <c r="L51" s="583">
        <v>645</v>
      </c>
    </row>
    <row r="52" spans="2:12" ht="15" customHeight="1">
      <c r="B52" s="439">
        <v>42</v>
      </c>
      <c r="C52" s="442" t="s">
        <v>260</v>
      </c>
      <c r="D52" s="221">
        <v>1152</v>
      </c>
      <c r="E52" s="222">
        <v>565</v>
      </c>
      <c r="F52" s="222">
        <v>587</v>
      </c>
      <c r="G52" s="223">
        <v>1117</v>
      </c>
      <c r="H52" s="222">
        <v>545</v>
      </c>
      <c r="I52" s="408">
        <v>572</v>
      </c>
      <c r="J52" s="584">
        <v>1081</v>
      </c>
      <c r="K52" s="585">
        <v>531</v>
      </c>
      <c r="L52" s="586">
        <v>550</v>
      </c>
    </row>
    <row r="53" spans="2:12" ht="15" customHeight="1">
      <c r="B53" s="439">
        <v>43</v>
      </c>
      <c r="C53" s="442" t="s">
        <v>261</v>
      </c>
      <c r="D53" s="221">
        <v>1551</v>
      </c>
      <c r="E53" s="222">
        <v>769</v>
      </c>
      <c r="F53" s="222">
        <v>782</v>
      </c>
      <c r="G53" s="223">
        <v>1539</v>
      </c>
      <c r="H53" s="222">
        <v>765</v>
      </c>
      <c r="I53" s="408">
        <v>774</v>
      </c>
      <c r="J53" s="584">
        <v>1541</v>
      </c>
      <c r="K53" s="585">
        <v>764</v>
      </c>
      <c r="L53" s="586">
        <v>777</v>
      </c>
    </row>
    <row r="54" spans="2:12" ht="15" customHeight="1">
      <c r="B54" s="439">
        <v>44</v>
      </c>
      <c r="C54" s="442" t="s">
        <v>262</v>
      </c>
      <c r="D54" s="221">
        <v>1409</v>
      </c>
      <c r="E54" s="222">
        <v>697</v>
      </c>
      <c r="F54" s="222">
        <v>712</v>
      </c>
      <c r="G54" s="223">
        <v>1403</v>
      </c>
      <c r="H54" s="222">
        <v>698</v>
      </c>
      <c r="I54" s="408">
        <v>705</v>
      </c>
      <c r="J54" s="584">
        <v>1379</v>
      </c>
      <c r="K54" s="585">
        <v>685</v>
      </c>
      <c r="L54" s="586">
        <v>694</v>
      </c>
    </row>
    <row r="55" spans="2:12" ht="15" customHeight="1">
      <c r="B55" s="439">
        <v>45</v>
      </c>
      <c r="C55" s="442" t="s">
        <v>263</v>
      </c>
      <c r="D55" s="221">
        <v>1202</v>
      </c>
      <c r="E55" s="222">
        <v>571</v>
      </c>
      <c r="F55" s="222">
        <v>631</v>
      </c>
      <c r="G55" s="223">
        <v>1200</v>
      </c>
      <c r="H55" s="222">
        <v>570</v>
      </c>
      <c r="I55" s="408">
        <v>630</v>
      </c>
      <c r="J55" s="584">
        <v>1190</v>
      </c>
      <c r="K55" s="585">
        <v>564</v>
      </c>
      <c r="L55" s="586">
        <v>626</v>
      </c>
    </row>
    <row r="56" spans="2:12" ht="15" customHeight="1">
      <c r="B56" s="439">
        <v>46</v>
      </c>
      <c r="C56" s="442" t="s">
        <v>264</v>
      </c>
      <c r="D56" s="221">
        <v>1241</v>
      </c>
      <c r="E56" s="222">
        <v>586</v>
      </c>
      <c r="F56" s="222">
        <v>655</v>
      </c>
      <c r="G56" s="223">
        <v>1196</v>
      </c>
      <c r="H56" s="222">
        <v>563</v>
      </c>
      <c r="I56" s="408">
        <v>633</v>
      </c>
      <c r="J56" s="584">
        <v>1184</v>
      </c>
      <c r="K56" s="585">
        <v>557</v>
      </c>
      <c r="L56" s="586">
        <v>627</v>
      </c>
    </row>
    <row r="57" spans="2:12" ht="15" customHeight="1">
      <c r="B57" s="182">
        <v>47</v>
      </c>
      <c r="C57" s="179" t="s">
        <v>265</v>
      </c>
      <c r="D57" s="218">
        <v>797</v>
      </c>
      <c r="E57" s="219">
        <v>393</v>
      </c>
      <c r="F57" s="219">
        <v>404</v>
      </c>
      <c r="G57" s="220">
        <v>787</v>
      </c>
      <c r="H57" s="219">
        <v>389</v>
      </c>
      <c r="I57" s="410">
        <v>398</v>
      </c>
      <c r="J57" s="595">
        <v>773</v>
      </c>
      <c r="K57" s="596">
        <v>378</v>
      </c>
      <c r="L57" s="597">
        <v>395</v>
      </c>
    </row>
    <row r="58" spans="1:12" ht="15" customHeight="1">
      <c r="A58" s="176"/>
      <c r="B58" s="481"/>
      <c r="C58" s="481"/>
      <c r="D58" s="482"/>
      <c r="E58" s="482"/>
      <c r="F58" s="482"/>
      <c r="G58" s="482"/>
      <c r="H58" s="482"/>
      <c r="I58" s="482"/>
      <c r="J58" s="482"/>
      <c r="K58" s="482"/>
      <c r="L58" s="483" t="s">
        <v>224</v>
      </c>
    </row>
    <row r="59" spans="1:12" ht="24" customHeight="1">
      <c r="A59" s="176"/>
      <c r="B59" s="48" t="s">
        <v>430</v>
      </c>
      <c r="C59" s="532"/>
      <c r="D59" s="533"/>
      <c r="E59" s="533"/>
      <c r="F59" s="533"/>
      <c r="G59" s="533"/>
      <c r="H59" s="533"/>
      <c r="I59" s="533"/>
      <c r="J59" s="533"/>
      <c r="K59" s="533"/>
      <c r="L59" s="533"/>
    </row>
    <row r="60" spans="1:12" ht="16.5" customHeight="1">
      <c r="A60" s="176"/>
      <c r="B60" s="175"/>
      <c r="C60" s="175"/>
      <c r="L60" s="90" t="s">
        <v>426</v>
      </c>
    </row>
    <row r="61" spans="1:12" ht="15" customHeight="1">
      <c r="A61" s="176"/>
      <c r="B61" s="668" t="s">
        <v>31</v>
      </c>
      <c r="C61" s="669"/>
      <c r="D61" s="666" t="s">
        <v>387</v>
      </c>
      <c r="E61" s="667"/>
      <c r="F61" s="667"/>
      <c r="G61" s="667" t="s">
        <v>436</v>
      </c>
      <c r="H61" s="667"/>
      <c r="I61" s="677"/>
      <c r="J61" s="667" t="s">
        <v>445</v>
      </c>
      <c r="K61" s="667"/>
      <c r="L61" s="676"/>
    </row>
    <row r="62" spans="1:12" ht="15" customHeight="1">
      <c r="A62" s="176"/>
      <c r="B62" s="670"/>
      <c r="C62" s="671"/>
      <c r="D62" s="467" t="s">
        <v>37</v>
      </c>
      <c r="E62" s="468" t="s">
        <v>0</v>
      </c>
      <c r="F62" s="469" t="s">
        <v>1</v>
      </c>
      <c r="G62" s="468" t="s">
        <v>37</v>
      </c>
      <c r="H62" s="468" t="s">
        <v>0</v>
      </c>
      <c r="I62" s="470" t="s">
        <v>1</v>
      </c>
      <c r="J62" s="468" t="s">
        <v>37</v>
      </c>
      <c r="K62" s="468" t="s">
        <v>0</v>
      </c>
      <c r="L62" s="471" t="s">
        <v>1</v>
      </c>
    </row>
    <row r="63" spans="1:12" ht="15" customHeight="1">
      <c r="A63" s="176"/>
      <c r="B63" s="664"/>
      <c r="C63" s="665"/>
      <c r="D63" s="203" t="s">
        <v>223</v>
      </c>
      <c r="E63" s="204" t="s">
        <v>223</v>
      </c>
      <c r="F63" s="205" t="s">
        <v>223</v>
      </c>
      <c r="G63" s="204" t="s">
        <v>223</v>
      </c>
      <c r="H63" s="204" t="s">
        <v>223</v>
      </c>
      <c r="I63" s="404" t="s">
        <v>223</v>
      </c>
      <c r="J63" s="204" t="s">
        <v>223</v>
      </c>
      <c r="K63" s="204" t="s">
        <v>223</v>
      </c>
      <c r="L63" s="206" t="s">
        <v>223</v>
      </c>
    </row>
    <row r="64" spans="2:12" ht="20.25" customHeight="1">
      <c r="B64" s="681" t="s">
        <v>303</v>
      </c>
      <c r="C64" s="682"/>
      <c r="D64" s="478">
        <v>5597</v>
      </c>
      <c r="E64" s="95">
        <v>2783</v>
      </c>
      <c r="F64" s="95">
        <v>2814</v>
      </c>
      <c r="G64" s="479">
        <v>5500</v>
      </c>
      <c r="H64" s="479">
        <v>2725</v>
      </c>
      <c r="I64" s="480">
        <v>2775</v>
      </c>
      <c r="J64" s="579">
        <v>5389</v>
      </c>
      <c r="K64" s="579">
        <v>2656</v>
      </c>
      <c r="L64" s="580">
        <v>2733</v>
      </c>
    </row>
    <row r="65" spans="2:12" ht="15" customHeight="1">
      <c r="B65" s="180">
        <v>48</v>
      </c>
      <c r="C65" s="181" t="s">
        <v>266</v>
      </c>
      <c r="D65" s="213">
        <v>281</v>
      </c>
      <c r="E65" s="214">
        <v>133</v>
      </c>
      <c r="F65" s="214">
        <v>148</v>
      </c>
      <c r="G65" s="215">
        <v>270</v>
      </c>
      <c r="H65" s="214">
        <v>129</v>
      </c>
      <c r="I65" s="407">
        <v>141</v>
      </c>
      <c r="J65" s="581">
        <v>257</v>
      </c>
      <c r="K65" s="582">
        <v>124</v>
      </c>
      <c r="L65" s="583">
        <v>133</v>
      </c>
    </row>
    <row r="66" spans="2:12" ht="15" customHeight="1">
      <c r="B66" s="439">
        <v>49</v>
      </c>
      <c r="C66" s="442" t="s">
        <v>267</v>
      </c>
      <c r="D66" s="221">
        <v>612</v>
      </c>
      <c r="E66" s="222">
        <v>305</v>
      </c>
      <c r="F66" s="222">
        <v>307</v>
      </c>
      <c r="G66" s="223">
        <v>616</v>
      </c>
      <c r="H66" s="222">
        <v>302</v>
      </c>
      <c r="I66" s="408">
        <v>314</v>
      </c>
      <c r="J66" s="584">
        <v>613</v>
      </c>
      <c r="K66" s="585">
        <v>294</v>
      </c>
      <c r="L66" s="586">
        <v>319</v>
      </c>
    </row>
    <row r="67" spans="2:12" ht="15" customHeight="1">
      <c r="B67" s="439">
        <v>50</v>
      </c>
      <c r="C67" s="442" t="s">
        <v>268</v>
      </c>
      <c r="D67" s="221">
        <v>1230</v>
      </c>
      <c r="E67" s="222">
        <v>575</v>
      </c>
      <c r="F67" s="222">
        <v>655</v>
      </c>
      <c r="G67" s="223">
        <v>1196</v>
      </c>
      <c r="H67" s="222">
        <v>556</v>
      </c>
      <c r="I67" s="408">
        <v>640</v>
      </c>
      <c r="J67" s="584">
        <v>1130</v>
      </c>
      <c r="K67" s="585">
        <v>523</v>
      </c>
      <c r="L67" s="586">
        <v>607</v>
      </c>
    </row>
    <row r="68" spans="2:12" ht="15" customHeight="1">
      <c r="B68" s="439">
        <v>51</v>
      </c>
      <c r="C68" s="442" t="s">
        <v>269</v>
      </c>
      <c r="D68" s="221">
        <v>527</v>
      </c>
      <c r="E68" s="222">
        <v>275</v>
      </c>
      <c r="F68" s="222">
        <v>252</v>
      </c>
      <c r="G68" s="223">
        <v>524</v>
      </c>
      <c r="H68" s="222">
        <v>275</v>
      </c>
      <c r="I68" s="408">
        <v>249</v>
      </c>
      <c r="J68" s="584">
        <v>530</v>
      </c>
      <c r="K68" s="585">
        <v>275</v>
      </c>
      <c r="L68" s="586">
        <v>255</v>
      </c>
    </row>
    <row r="69" spans="2:12" ht="15" customHeight="1">
      <c r="B69" s="439">
        <v>52</v>
      </c>
      <c r="C69" s="442" t="s">
        <v>270</v>
      </c>
      <c r="D69" s="221">
        <v>328</v>
      </c>
      <c r="E69" s="222">
        <v>169</v>
      </c>
      <c r="F69" s="222">
        <v>159</v>
      </c>
      <c r="G69" s="223">
        <v>325</v>
      </c>
      <c r="H69" s="222">
        <v>168</v>
      </c>
      <c r="I69" s="408">
        <v>157</v>
      </c>
      <c r="J69" s="584">
        <v>316</v>
      </c>
      <c r="K69" s="585">
        <v>166</v>
      </c>
      <c r="L69" s="586">
        <v>150</v>
      </c>
    </row>
    <row r="70" spans="2:12" ht="15" customHeight="1">
      <c r="B70" s="439">
        <v>53</v>
      </c>
      <c r="C70" s="442" t="s">
        <v>271</v>
      </c>
      <c r="D70" s="221">
        <v>740</v>
      </c>
      <c r="E70" s="222">
        <v>360</v>
      </c>
      <c r="F70" s="222">
        <v>380</v>
      </c>
      <c r="G70" s="223">
        <v>731</v>
      </c>
      <c r="H70" s="222">
        <v>356</v>
      </c>
      <c r="I70" s="408">
        <v>375</v>
      </c>
      <c r="J70" s="584">
        <v>727</v>
      </c>
      <c r="K70" s="585">
        <v>350</v>
      </c>
      <c r="L70" s="586">
        <v>377</v>
      </c>
    </row>
    <row r="71" spans="2:12" ht="15" customHeight="1">
      <c r="B71" s="439">
        <v>54</v>
      </c>
      <c r="C71" s="442" t="s">
        <v>272</v>
      </c>
      <c r="D71" s="221">
        <v>318</v>
      </c>
      <c r="E71" s="222">
        <v>186</v>
      </c>
      <c r="F71" s="222">
        <v>132</v>
      </c>
      <c r="G71" s="223">
        <v>303</v>
      </c>
      <c r="H71" s="222">
        <v>175</v>
      </c>
      <c r="I71" s="408">
        <v>128</v>
      </c>
      <c r="J71" s="584">
        <v>306</v>
      </c>
      <c r="K71" s="585">
        <v>172</v>
      </c>
      <c r="L71" s="586">
        <v>134</v>
      </c>
    </row>
    <row r="72" spans="2:12" ht="15" customHeight="1">
      <c r="B72" s="439">
        <v>55</v>
      </c>
      <c r="C72" s="442" t="s">
        <v>273</v>
      </c>
      <c r="D72" s="221">
        <v>421</v>
      </c>
      <c r="E72" s="222">
        <v>211</v>
      </c>
      <c r="F72" s="222">
        <v>210</v>
      </c>
      <c r="G72" s="223">
        <v>411</v>
      </c>
      <c r="H72" s="222">
        <v>203</v>
      </c>
      <c r="I72" s="408">
        <v>208</v>
      </c>
      <c r="J72" s="584">
        <v>407</v>
      </c>
      <c r="K72" s="585">
        <v>203</v>
      </c>
      <c r="L72" s="586">
        <v>204</v>
      </c>
    </row>
    <row r="73" spans="2:12" ht="15" customHeight="1">
      <c r="B73" s="439">
        <v>56</v>
      </c>
      <c r="C73" s="442" t="s">
        <v>274</v>
      </c>
      <c r="D73" s="221">
        <v>413</v>
      </c>
      <c r="E73" s="222">
        <v>201</v>
      </c>
      <c r="F73" s="222">
        <v>212</v>
      </c>
      <c r="G73" s="223">
        <v>403</v>
      </c>
      <c r="H73" s="222">
        <v>195</v>
      </c>
      <c r="I73" s="408">
        <v>208</v>
      </c>
      <c r="J73" s="584">
        <v>404</v>
      </c>
      <c r="K73" s="585">
        <v>195</v>
      </c>
      <c r="L73" s="586">
        <v>209</v>
      </c>
    </row>
    <row r="74" spans="2:12" ht="15" customHeight="1">
      <c r="B74" s="439">
        <v>57</v>
      </c>
      <c r="C74" s="442" t="s">
        <v>275</v>
      </c>
      <c r="D74" s="221">
        <v>194</v>
      </c>
      <c r="E74" s="222">
        <v>96</v>
      </c>
      <c r="F74" s="222">
        <v>98</v>
      </c>
      <c r="G74" s="223">
        <v>188</v>
      </c>
      <c r="H74" s="222">
        <v>92</v>
      </c>
      <c r="I74" s="408">
        <v>96</v>
      </c>
      <c r="J74" s="584">
        <v>179</v>
      </c>
      <c r="K74" s="585">
        <v>90</v>
      </c>
      <c r="L74" s="586">
        <v>89</v>
      </c>
    </row>
    <row r="75" spans="2:12" ht="15" customHeight="1">
      <c r="B75" s="180">
        <v>58</v>
      </c>
      <c r="C75" s="181" t="s">
        <v>277</v>
      </c>
      <c r="D75" s="213">
        <v>533</v>
      </c>
      <c r="E75" s="214">
        <v>272</v>
      </c>
      <c r="F75" s="214">
        <v>261</v>
      </c>
      <c r="G75" s="215">
        <v>533</v>
      </c>
      <c r="H75" s="214">
        <v>274</v>
      </c>
      <c r="I75" s="407">
        <v>259</v>
      </c>
      <c r="J75" s="581">
        <v>520</v>
      </c>
      <c r="K75" s="582">
        <v>264</v>
      </c>
      <c r="L75" s="583">
        <v>256</v>
      </c>
    </row>
    <row r="76" spans="2:12" ht="20.25" customHeight="1">
      <c r="B76" s="661" t="s">
        <v>304</v>
      </c>
      <c r="C76" s="662"/>
      <c r="D76" s="210">
        <v>4135</v>
      </c>
      <c r="E76" s="211">
        <v>2035</v>
      </c>
      <c r="F76" s="211">
        <v>2100</v>
      </c>
      <c r="G76" s="217">
        <v>4074</v>
      </c>
      <c r="H76" s="217">
        <v>2005</v>
      </c>
      <c r="I76" s="409">
        <v>2069</v>
      </c>
      <c r="J76" s="587">
        <v>4024</v>
      </c>
      <c r="K76" s="587">
        <v>1981</v>
      </c>
      <c r="L76" s="588">
        <v>2043</v>
      </c>
    </row>
    <row r="77" spans="2:12" ht="15" customHeight="1">
      <c r="B77" s="180">
        <v>59</v>
      </c>
      <c r="C77" s="181" t="s">
        <v>278</v>
      </c>
      <c r="D77" s="213">
        <v>540</v>
      </c>
      <c r="E77" s="214">
        <v>264</v>
      </c>
      <c r="F77" s="214">
        <v>276</v>
      </c>
      <c r="G77" s="215">
        <v>532</v>
      </c>
      <c r="H77" s="214">
        <v>260</v>
      </c>
      <c r="I77" s="407">
        <v>272</v>
      </c>
      <c r="J77" s="581">
        <v>517</v>
      </c>
      <c r="K77" s="582">
        <v>252</v>
      </c>
      <c r="L77" s="583">
        <v>265</v>
      </c>
    </row>
    <row r="78" spans="2:12" ht="15" customHeight="1">
      <c r="B78" s="439">
        <v>60</v>
      </c>
      <c r="C78" s="442" t="s">
        <v>279</v>
      </c>
      <c r="D78" s="221">
        <v>806</v>
      </c>
      <c r="E78" s="222">
        <v>390</v>
      </c>
      <c r="F78" s="222">
        <v>416</v>
      </c>
      <c r="G78" s="223">
        <v>774</v>
      </c>
      <c r="H78" s="222">
        <v>379</v>
      </c>
      <c r="I78" s="408">
        <v>395</v>
      </c>
      <c r="J78" s="584">
        <v>761</v>
      </c>
      <c r="K78" s="585">
        <v>374</v>
      </c>
      <c r="L78" s="586">
        <v>387</v>
      </c>
    </row>
    <row r="79" spans="2:12" ht="15" customHeight="1">
      <c r="B79" s="439">
        <v>61</v>
      </c>
      <c r="C79" s="442" t="s">
        <v>280</v>
      </c>
      <c r="D79" s="221">
        <v>778</v>
      </c>
      <c r="E79" s="222">
        <v>384</v>
      </c>
      <c r="F79" s="222">
        <v>394</v>
      </c>
      <c r="G79" s="223">
        <v>772</v>
      </c>
      <c r="H79" s="222">
        <v>377</v>
      </c>
      <c r="I79" s="408">
        <v>395</v>
      </c>
      <c r="J79" s="584">
        <v>761</v>
      </c>
      <c r="K79" s="585">
        <v>371</v>
      </c>
      <c r="L79" s="586">
        <v>390</v>
      </c>
    </row>
    <row r="80" spans="2:12" ht="15" customHeight="1">
      <c r="B80" s="439">
        <v>62</v>
      </c>
      <c r="C80" s="442" t="s">
        <v>281</v>
      </c>
      <c r="D80" s="221">
        <v>516</v>
      </c>
      <c r="E80" s="222">
        <v>258</v>
      </c>
      <c r="F80" s="222">
        <v>258</v>
      </c>
      <c r="G80" s="223">
        <v>516</v>
      </c>
      <c r="H80" s="222">
        <v>258</v>
      </c>
      <c r="I80" s="408">
        <v>258</v>
      </c>
      <c r="J80" s="584">
        <v>511</v>
      </c>
      <c r="K80" s="585">
        <v>261</v>
      </c>
      <c r="L80" s="586">
        <v>250</v>
      </c>
    </row>
    <row r="81" spans="2:12" ht="15" customHeight="1">
      <c r="B81" s="439">
        <v>63</v>
      </c>
      <c r="C81" s="442" t="s">
        <v>282</v>
      </c>
      <c r="D81" s="221">
        <v>1376</v>
      </c>
      <c r="E81" s="222">
        <v>682</v>
      </c>
      <c r="F81" s="222">
        <v>694</v>
      </c>
      <c r="G81" s="598">
        <v>1480</v>
      </c>
      <c r="H81" s="600">
        <v>731</v>
      </c>
      <c r="I81" s="601">
        <v>749</v>
      </c>
      <c r="J81" s="589">
        <v>1474</v>
      </c>
      <c r="K81" s="590">
        <v>723</v>
      </c>
      <c r="L81" s="591">
        <v>751</v>
      </c>
    </row>
    <row r="82" spans="2:12" ht="15" customHeight="1">
      <c r="B82" s="180"/>
      <c r="C82" s="181" t="s">
        <v>283</v>
      </c>
      <c r="D82" s="213">
        <v>119</v>
      </c>
      <c r="E82" s="214">
        <v>57</v>
      </c>
      <c r="F82" s="214">
        <v>62</v>
      </c>
      <c r="G82" s="599"/>
      <c r="H82" s="214"/>
      <c r="I82" s="407"/>
      <c r="J82" s="592"/>
      <c r="K82" s="593"/>
      <c r="L82" s="594"/>
    </row>
    <row r="83" spans="2:12" ht="20.25" customHeight="1">
      <c r="B83" s="661" t="s">
        <v>302</v>
      </c>
      <c r="C83" s="662"/>
      <c r="D83" s="210">
        <v>1476</v>
      </c>
      <c r="E83" s="211">
        <v>744</v>
      </c>
      <c r="F83" s="211">
        <v>732</v>
      </c>
      <c r="G83" s="217">
        <v>1430</v>
      </c>
      <c r="H83" s="217">
        <v>737</v>
      </c>
      <c r="I83" s="409">
        <v>693</v>
      </c>
      <c r="J83" s="587">
        <v>1397</v>
      </c>
      <c r="K83" s="587">
        <v>722</v>
      </c>
      <c r="L83" s="588">
        <v>675</v>
      </c>
    </row>
    <row r="84" spans="2:12" ht="15" customHeight="1">
      <c r="B84" s="180">
        <v>65</v>
      </c>
      <c r="C84" s="181" t="s">
        <v>284</v>
      </c>
      <c r="D84" s="213">
        <v>448</v>
      </c>
      <c r="E84" s="214">
        <v>217</v>
      </c>
      <c r="F84" s="214">
        <v>231</v>
      </c>
      <c r="G84" s="215">
        <v>437</v>
      </c>
      <c r="H84" s="214">
        <v>211</v>
      </c>
      <c r="I84" s="407">
        <v>226</v>
      </c>
      <c r="J84" s="581">
        <v>429</v>
      </c>
      <c r="K84" s="582">
        <v>207</v>
      </c>
      <c r="L84" s="583">
        <v>222</v>
      </c>
    </row>
    <row r="85" spans="2:12" ht="15" customHeight="1">
      <c r="B85" s="439">
        <v>66</v>
      </c>
      <c r="C85" s="442" t="s">
        <v>285</v>
      </c>
      <c r="D85" s="221">
        <v>245</v>
      </c>
      <c r="E85" s="222">
        <v>129</v>
      </c>
      <c r="F85" s="222">
        <v>116</v>
      </c>
      <c r="G85" s="223">
        <v>234</v>
      </c>
      <c r="H85" s="222">
        <v>130</v>
      </c>
      <c r="I85" s="408">
        <v>104</v>
      </c>
      <c r="J85" s="584">
        <v>228</v>
      </c>
      <c r="K85" s="585">
        <v>125</v>
      </c>
      <c r="L85" s="586">
        <v>103</v>
      </c>
    </row>
    <row r="86" spans="2:12" ht="15" customHeight="1">
      <c r="B86" s="439">
        <v>67</v>
      </c>
      <c r="C86" s="442" t="s">
        <v>285</v>
      </c>
      <c r="D86" s="221">
        <v>237</v>
      </c>
      <c r="E86" s="222">
        <v>113</v>
      </c>
      <c r="F86" s="222">
        <v>124</v>
      </c>
      <c r="G86" s="223">
        <v>224</v>
      </c>
      <c r="H86" s="222">
        <v>110</v>
      </c>
      <c r="I86" s="408">
        <v>114</v>
      </c>
      <c r="J86" s="584">
        <v>221</v>
      </c>
      <c r="K86" s="585">
        <v>110</v>
      </c>
      <c r="L86" s="586">
        <v>111</v>
      </c>
    </row>
    <row r="87" spans="2:12" ht="15" customHeight="1">
      <c r="B87" s="439">
        <v>68</v>
      </c>
      <c r="C87" s="442" t="s">
        <v>285</v>
      </c>
      <c r="D87" s="221">
        <v>144</v>
      </c>
      <c r="E87" s="222">
        <v>70</v>
      </c>
      <c r="F87" s="222">
        <v>74</v>
      </c>
      <c r="G87" s="223">
        <v>135</v>
      </c>
      <c r="H87" s="222">
        <v>68</v>
      </c>
      <c r="I87" s="408">
        <v>67</v>
      </c>
      <c r="J87" s="584">
        <v>122</v>
      </c>
      <c r="K87" s="585">
        <v>63</v>
      </c>
      <c r="L87" s="586">
        <v>59</v>
      </c>
    </row>
    <row r="88" spans="2:12" ht="17.25" customHeight="1">
      <c r="B88" s="439">
        <v>69</v>
      </c>
      <c r="C88" s="442" t="s">
        <v>286</v>
      </c>
      <c r="D88" s="221">
        <v>255</v>
      </c>
      <c r="E88" s="222">
        <v>142</v>
      </c>
      <c r="F88" s="222">
        <v>113</v>
      </c>
      <c r="G88" s="223">
        <v>259</v>
      </c>
      <c r="H88" s="222">
        <v>149</v>
      </c>
      <c r="I88" s="408">
        <v>110</v>
      </c>
      <c r="J88" s="584">
        <v>265</v>
      </c>
      <c r="K88" s="585">
        <v>154</v>
      </c>
      <c r="L88" s="586">
        <v>111</v>
      </c>
    </row>
    <row r="89" spans="2:12" ht="15" customHeight="1">
      <c r="B89" s="180">
        <v>70</v>
      </c>
      <c r="C89" s="181" t="s">
        <v>286</v>
      </c>
      <c r="D89" s="213">
        <v>147</v>
      </c>
      <c r="E89" s="214">
        <v>73</v>
      </c>
      <c r="F89" s="214">
        <v>74</v>
      </c>
      <c r="G89" s="215">
        <v>141</v>
      </c>
      <c r="H89" s="214">
        <v>69</v>
      </c>
      <c r="I89" s="407">
        <v>72</v>
      </c>
      <c r="J89" s="581">
        <v>132</v>
      </c>
      <c r="K89" s="582">
        <v>63</v>
      </c>
      <c r="L89" s="583">
        <v>69</v>
      </c>
    </row>
    <row r="90" spans="2:12" ht="20.25" customHeight="1">
      <c r="B90" s="641" t="s">
        <v>276</v>
      </c>
      <c r="C90" s="663"/>
      <c r="D90" s="210">
        <v>5346</v>
      </c>
      <c r="E90" s="211">
        <v>2611</v>
      </c>
      <c r="F90" s="211">
        <v>2735</v>
      </c>
      <c r="G90" s="217">
        <v>5224</v>
      </c>
      <c r="H90" s="217">
        <v>2561</v>
      </c>
      <c r="I90" s="409">
        <v>2663</v>
      </c>
      <c r="J90" s="587">
        <v>5118</v>
      </c>
      <c r="K90" s="587">
        <v>2493</v>
      </c>
      <c r="L90" s="588">
        <v>2625</v>
      </c>
    </row>
    <row r="91" spans="2:12" ht="15" customHeight="1">
      <c r="B91" s="169">
        <v>71</v>
      </c>
      <c r="C91" s="183" t="s">
        <v>300</v>
      </c>
      <c r="D91" s="213">
        <v>767</v>
      </c>
      <c r="E91" s="214">
        <v>368</v>
      </c>
      <c r="F91" s="214">
        <v>399</v>
      </c>
      <c r="G91" s="215">
        <v>736</v>
      </c>
      <c r="H91" s="214">
        <v>356</v>
      </c>
      <c r="I91" s="407">
        <v>380</v>
      </c>
      <c r="J91" s="581">
        <v>689</v>
      </c>
      <c r="K91" s="582">
        <v>337</v>
      </c>
      <c r="L91" s="583">
        <v>352</v>
      </c>
    </row>
    <row r="92" spans="2:12" ht="15" customHeight="1">
      <c r="B92" s="398">
        <v>72</v>
      </c>
      <c r="C92" s="401" t="s">
        <v>287</v>
      </c>
      <c r="D92" s="221">
        <v>759</v>
      </c>
      <c r="E92" s="222">
        <v>356</v>
      </c>
      <c r="F92" s="222">
        <v>403</v>
      </c>
      <c r="G92" s="223">
        <v>757</v>
      </c>
      <c r="H92" s="222">
        <v>357</v>
      </c>
      <c r="I92" s="408">
        <v>400</v>
      </c>
      <c r="J92" s="584">
        <v>744</v>
      </c>
      <c r="K92" s="585">
        <v>348</v>
      </c>
      <c r="L92" s="586">
        <v>396</v>
      </c>
    </row>
    <row r="93" spans="2:12" ht="15" customHeight="1">
      <c r="B93" s="398">
        <v>73</v>
      </c>
      <c r="C93" s="401" t="s">
        <v>288</v>
      </c>
      <c r="D93" s="221">
        <v>724</v>
      </c>
      <c r="E93" s="222">
        <v>375</v>
      </c>
      <c r="F93" s="222">
        <v>349</v>
      </c>
      <c r="G93" s="223">
        <v>715</v>
      </c>
      <c r="H93" s="222">
        <v>379</v>
      </c>
      <c r="I93" s="408">
        <v>336</v>
      </c>
      <c r="J93" s="584">
        <v>705</v>
      </c>
      <c r="K93" s="585">
        <v>372</v>
      </c>
      <c r="L93" s="586">
        <v>333</v>
      </c>
    </row>
    <row r="94" spans="2:12" ht="15" customHeight="1">
      <c r="B94" s="398">
        <v>74</v>
      </c>
      <c r="C94" s="443" t="s">
        <v>301</v>
      </c>
      <c r="D94" s="221">
        <v>907</v>
      </c>
      <c r="E94" s="222">
        <v>447</v>
      </c>
      <c r="F94" s="222">
        <v>460</v>
      </c>
      <c r="G94" s="223">
        <v>873</v>
      </c>
      <c r="H94" s="222">
        <v>426</v>
      </c>
      <c r="I94" s="408">
        <v>447</v>
      </c>
      <c r="J94" s="584">
        <v>870</v>
      </c>
      <c r="K94" s="585">
        <v>423</v>
      </c>
      <c r="L94" s="586">
        <v>447</v>
      </c>
    </row>
    <row r="95" spans="2:12" ht="15" customHeight="1">
      <c r="B95" s="398">
        <v>75</v>
      </c>
      <c r="C95" s="401" t="s">
        <v>289</v>
      </c>
      <c r="D95" s="221">
        <v>1012</v>
      </c>
      <c r="E95" s="222">
        <v>485</v>
      </c>
      <c r="F95" s="222">
        <v>527</v>
      </c>
      <c r="G95" s="223">
        <v>1001</v>
      </c>
      <c r="H95" s="222">
        <v>477</v>
      </c>
      <c r="I95" s="408">
        <v>524</v>
      </c>
      <c r="J95" s="584">
        <v>1014</v>
      </c>
      <c r="K95" s="585">
        <v>470</v>
      </c>
      <c r="L95" s="586">
        <v>544</v>
      </c>
    </row>
    <row r="96" spans="2:12" ht="15" customHeight="1">
      <c r="B96" s="398">
        <v>76</v>
      </c>
      <c r="C96" s="444" t="s">
        <v>290</v>
      </c>
      <c r="D96" s="221">
        <v>394</v>
      </c>
      <c r="E96" s="222">
        <v>185</v>
      </c>
      <c r="F96" s="222">
        <v>209</v>
      </c>
      <c r="G96" s="223">
        <v>382</v>
      </c>
      <c r="H96" s="222">
        <v>182</v>
      </c>
      <c r="I96" s="408">
        <v>200</v>
      </c>
      <c r="J96" s="584">
        <v>368</v>
      </c>
      <c r="K96" s="585">
        <v>178</v>
      </c>
      <c r="L96" s="586">
        <v>190</v>
      </c>
    </row>
    <row r="97" spans="2:12" ht="15" customHeight="1">
      <c r="B97" s="398">
        <v>77</v>
      </c>
      <c r="C97" s="401" t="s">
        <v>290</v>
      </c>
      <c r="D97" s="221">
        <v>216</v>
      </c>
      <c r="E97" s="222">
        <v>110</v>
      </c>
      <c r="F97" s="222">
        <v>106</v>
      </c>
      <c r="G97" s="223">
        <v>201</v>
      </c>
      <c r="H97" s="222">
        <v>100</v>
      </c>
      <c r="I97" s="408">
        <v>101</v>
      </c>
      <c r="J97" s="584">
        <v>193</v>
      </c>
      <c r="K97" s="585">
        <v>97</v>
      </c>
      <c r="L97" s="586">
        <v>96</v>
      </c>
    </row>
    <row r="98" spans="2:12" ht="15" customHeight="1">
      <c r="B98" s="398">
        <v>78</v>
      </c>
      <c r="C98" s="401" t="s">
        <v>291</v>
      </c>
      <c r="D98" s="221">
        <v>318</v>
      </c>
      <c r="E98" s="222">
        <v>159</v>
      </c>
      <c r="F98" s="222">
        <v>159</v>
      </c>
      <c r="G98" s="223">
        <v>317</v>
      </c>
      <c r="H98" s="222">
        <v>161</v>
      </c>
      <c r="I98" s="408">
        <v>156</v>
      </c>
      <c r="J98" s="584">
        <v>305</v>
      </c>
      <c r="K98" s="585">
        <v>152</v>
      </c>
      <c r="L98" s="586">
        <v>153</v>
      </c>
    </row>
    <row r="99" spans="2:12" ht="15" customHeight="1">
      <c r="B99" s="398">
        <v>79</v>
      </c>
      <c r="C99" s="443" t="s">
        <v>292</v>
      </c>
      <c r="D99" s="221">
        <v>141</v>
      </c>
      <c r="E99" s="222">
        <v>72</v>
      </c>
      <c r="F99" s="222">
        <v>69</v>
      </c>
      <c r="G99" s="223">
        <v>135</v>
      </c>
      <c r="H99" s="222">
        <v>71</v>
      </c>
      <c r="I99" s="408">
        <v>64</v>
      </c>
      <c r="J99" s="584">
        <v>130</v>
      </c>
      <c r="K99" s="585">
        <v>67</v>
      </c>
      <c r="L99" s="586">
        <v>63</v>
      </c>
    </row>
    <row r="100" spans="2:12" ht="15" customHeight="1">
      <c r="B100" s="171">
        <v>80</v>
      </c>
      <c r="C100" s="184" t="s">
        <v>293</v>
      </c>
      <c r="D100" s="218">
        <v>108</v>
      </c>
      <c r="E100" s="219">
        <v>54</v>
      </c>
      <c r="F100" s="219">
        <v>54</v>
      </c>
      <c r="G100" s="220">
        <v>107</v>
      </c>
      <c r="H100" s="219">
        <v>52</v>
      </c>
      <c r="I100" s="410">
        <v>55</v>
      </c>
      <c r="J100" s="595">
        <v>100</v>
      </c>
      <c r="K100" s="596">
        <v>49</v>
      </c>
      <c r="L100" s="597">
        <v>51</v>
      </c>
    </row>
    <row r="101" spans="2:12" ht="15" customHeight="1">
      <c r="B101" s="683" t="s">
        <v>439</v>
      </c>
      <c r="C101" s="683"/>
      <c r="F101" s="177"/>
      <c r="L101" s="177" t="s">
        <v>224</v>
      </c>
    </row>
    <row r="102" spans="2:12" ht="15" customHeight="1">
      <c r="B102" s="674" t="s">
        <v>438</v>
      </c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</row>
    <row r="103" spans="2:12" ht="15" customHeight="1">
      <c r="B103" s="675"/>
      <c r="C103" s="675"/>
      <c r="D103" s="675"/>
      <c r="E103" s="675"/>
      <c r="F103" s="675"/>
      <c r="G103" s="675"/>
      <c r="H103" s="675"/>
      <c r="I103" s="675"/>
      <c r="J103" s="675"/>
      <c r="K103" s="675"/>
      <c r="L103" s="675"/>
    </row>
    <row r="104" spans="2:3" ht="15" customHeight="1">
      <c r="B104" s="178"/>
      <c r="C104" s="178"/>
    </row>
    <row r="105" spans="2:3" ht="15" customHeight="1">
      <c r="B105" s="178"/>
      <c r="C105" s="178"/>
    </row>
    <row r="106" spans="2:3" ht="15" customHeight="1">
      <c r="B106" s="178"/>
      <c r="C106" s="178"/>
    </row>
    <row r="107" spans="2:3" ht="15.75" customHeight="1">
      <c r="B107" s="178"/>
      <c r="C107" s="178"/>
    </row>
    <row r="108" spans="2:3" ht="15" customHeight="1">
      <c r="B108" s="178"/>
      <c r="C108" s="178"/>
    </row>
    <row r="109" spans="2:3" ht="15" customHeight="1">
      <c r="B109" s="178"/>
      <c r="C109" s="178"/>
    </row>
    <row r="110" spans="2:3" ht="15" customHeight="1">
      <c r="B110" s="178"/>
      <c r="C110" s="178"/>
    </row>
    <row r="111" spans="2:3" ht="13.5">
      <c r="B111" s="177"/>
      <c r="C111" s="177"/>
    </row>
  </sheetData>
  <sheetProtection/>
  <mergeCells count="21">
    <mergeCell ref="B101:C101"/>
    <mergeCell ref="B7:C7"/>
    <mergeCell ref="B102:L103"/>
    <mergeCell ref="J3:L3"/>
    <mergeCell ref="G3:I3"/>
    <mergeCell ref="B39:C39"/>
    <mergeCell ref="B50:C50"/>
    <mergeCell ref="B64:C64"/>
    <mergeCell ref="B76:C76"/>
    <mergeCell ref="G61:I61"/>
    <mergeCell ref="J61:L61"/>
    <mergeCell ref="B28:C28"/>
    <mergeCell ref="B83:C83"/>
    <mergeCell ref="B90:C90"/>
    <mergeCell ref="B63:C63"/>
    <mergeCell ref="D3:F3"/>
    <mergeCell ref="B3:C4"/>
    <mergeCell ref="B5:C5"/>
    <mergeCell ref="B6:C6"/>
    <mergeCell ref="B61:C62"/>
    <mergeCell ref="D61:F61"/>
  </mergeCells>
  <printOptions/>
  <pageMargins left="0.5905511811023623" right="0.2755905511811024" top="0.984251968503937" bottom="0.8661417322834646" header="0.5118110236220472" footer="0.5118110236220472"/>
  <pageSetup firstPageNumber="20" useFirstPageNumber="1" horizontalDpi="600" verticalDpi="600" orientation="portrait" paperSize="9" scale="80" r:id="rId1"/>
  <rowBreaks count="1" manualBreakCount="1"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workbookViewId="0" topLeftCell="A28">
      <selection activeCell="O12" sqref="O12"/>
    </sheetView>
  </sheetViews>
  <sheetFormatPr defaultColWidth="9.00390625" defaultRowHeight="13.5"/>
  <cols>
    <col min="1" max="1" width="8.375" style="1" customWidth="1"/>
    <col min="2" max="2" width="10.50390625" style="1" customWidth="1"/>
    <col min="3" max="3" width="12.125" style="1" customWidth="1"/>
    <col min="4" max="4" width="11.75390625" style="1" customWidth="1"/>
    <col min="5" max="5" width="11.25390625" style="1" customWidth="1"/>
    <col min="6" max="6" width="11.875" style="1" customWidth="1"/>
    <col min="7" max="7" width="11.25390625" style="1" customWidth="1"/>
    <col min="8" max="16384" width="9.00390625" style="1" customWidth="1"/>
  </cols>
  <sheetData>
    <row r="1" spans="1:3" s="536" customFormat="1" ht="23.25" customHeight="1">
      <c r="A1" s="534" t="s">
        <v>135</v>
      </c>
      <c r="B1" s="535"/>
      <c r="C1" s="535"/>
    </row>
    <row r="2" spans="1:7" ht="14.25" customHeight="1">
      <c r="A2" s="68"/>
      <c r="B2" s="68"/>
      <c r="C2" s="68"/>
      <c r="D2" s="68"/>
      <c r="E2" s="68"/>
      <c r="F2" s="688" t="s">
        <v>41</v>
      </c>
      <c r="G2" s="688"/>
    </row>
    <row r="3" spans="1:7" ht="13.5">
      <c r="A3" s="684" t="s">
        <v>81</v>
      </c>
      <c r="B3" s="665"/>
      <c r="C3" s="686" t="s">
        <v>3</v>
      </c>
      <c r="D3" s="693" t="s">
        <v>425</v>
      </c>
      <c r="E3" s="694"/>
      <c r="F3" s="695"/>
      <c r="G3" s="689" t="s">
        <v>43</v>
      </c>
    </row>
    <row r="4" spans="1:7" ht="13.5">
      <c r="A4" s="685"/>
      <c r="B4" s="691"/>
      <c r="C4" s="687"/>
      <c r="D4" s="472" t="s">
        <v>42</v>
      </c>
      <c r="E4" s="463" t="s">
        <v>0</v>
      </c>
      <c r="F4" s="463" t="s">
        <v>1</v>
      </c>
      <c r="G4" s="690"/>
    </row>
    <row r="5" spans="1:7" ht="9.75" customHeight="1">
      <c r="A5" s="226"/>
      <c r="B5" s="227"/>
      <c r="C5" s="229"/>
      <c r="D5" s="230" t="s">
        <v>19</v>
      </c>
      <c r="E5" s="230" t="s">
        <v>19</v>
      </c>
      <c r="F5" s="230" t="s">
        <v>19</v>
      </c>
      <c r="G5" s="231" t="s">
        <v>19</v>
      </c>
    </row>
    <row r="6" spans="1:7" ht="15" customHeight="1">
      <c r="A6" s="692" t="s">
        <v>355</v>
      </c>
      <c r="B6" s="233" t="s">
        <v>115</v>
      </c>
      <c r="C6" s="143">
        <v>20590</v>
      </c>
      <c r="D6" s="144">
        <v>62951</v>
      </c>
      <c r="E6" s="144">
        <v>30888</v>
      </c>
      <c r="F6" s="144">
        <v>32063</v>
      </c>
      <c r="G6" s="449" t="s">
        <v>424</v>
      </c>
    </row>
    <row r="7" spans="1:9" ht="15" customHeight="1">
      <c r="A7" s="685"/>
      <c r="B7" s="242" t="s">
        <v>114</v>
      </c>
      <c r="C7" s="243">
        <v>2301</v>
      </c>
      <c r="D7" s="244">
        <v>7269</v>
      </c>
      <c r="E7" s="244">
        <v>3517</v>
      </c>
      <c r="F7" s="244">
        <v>3752</v>
      </c>
      <c r="G7" s="448" t="s">
        <v>424</v>
      </c>
      <c r="I7" s="7"/>
    </row>
    <row r="8" spans="1:9" ht="15" customHeight="1">
      <c r="A8" s="684">
        <v>17</v>
      </c>
      <c r="B8" s="233" t="s">
        <v>115</v>
      </c>
      <c r="C8" s="143">
        <v>21273</v>
      </c>
      <c r="D8" s="144">
        <v>62480</v>
      </c>
      <c r="E8" s="144">
        <v>30490</v>
      </c>
      <c r="F8" s="144">
        <v>31990</v>
      </c>
      <c r="G8" s="234">
        <v>-471</v>
      </c>
      <c r="I8" s="552"/>
    </row>
    <row r="9" spans="1:7" ht="15" customHeight="1">
      <c r="A9" s="685"/>
      <c r="B9" s="242" t="s">
        <v>114</v>
      </c>
      <c r="C9" s="243">
        <v>2317</v>
      </c>
      <c r="D9" s="244">
        <v>6808</v>
      </c>
      <c r="E9" s="244">
        <v>3241</v>
      </c>
      <c r="F9" s="244">
        <v>3567</v>
      </c>
      <c r="G9" s="245">
        <v>-461</v>
      </c>
    </row>
    <row r="10" spans="1:8" ht="15" customHeight="1">
      <c r="A10" s="692">
        <v>22</v>
      </c>
      <c r="B10" s="235" t="s">
        <v>358</v>
      </c>
      <c r="C10" s="236">
        <v>22138</v>
      </c>
      <c r="D10" s="237">
        <v>61875</v>
      </c>
      <c r="E10" s="237">
        <v>30235</v>
      </c>
      <c r="F10" s="237">
        <v>31640</v>
      </c>
      <c r="G10" s="238">
        <v>-605</v>
      </c>
      <c r="H10" s="124"/>
    </row>
    <row r="11" spans="1:9" ht="15" customHeight="1">
      <c r="A11" s="629"/>
      <c r="B11" s="246" t="s">
        <v>359</v>
      </c>
      <c r="C11" s="247">
        <v>2160</v>
      </c>
      <c r="D11" s="248">
        <v>6100</v>
      </c>
      <c r="E11" s="248">
        <v>2951</v>
      </c>
      <c r="F11" s="248">
        <v>3149</v>
      </c>
      <c r="G11" s="249">
        <v>-708</v>
      </c>
      <c r="I11" s="7"/>
    </row>
    <row r="12" spans="1:9" ht="15" customHeight="1">
      <c r="A12" s="684">
        <v>27</v>
      </c>
      <c r="B12" s="235" t="s">
        <v>358</v>
      </c>
      <c r="C12" s="239">
        <v>22499</v>
      </c>
      <c r="D12" s="240">
        <v>60253</v>
      </c>
      <c r="E12" s="240">
        <v>29347</v>
      </c>
      <c r="F12" s="240">
        <v>30906</v>
      </c>
      <c r="G12" s="241">
        <v>-1622</v>
      </c>
      <c r="I12" s="7"/>
    </row>
    <row r="13" spans="1:7" ht="15" customHeight="1">
      <c r="A13" s="685"/>
      <c r="B13" s="246" t="s">
        <v>360</v>
      </c>
      <c r="C13" s="247">
        <v>2070</v>
      </c>
      <c r="D13" s="248">
        <v>5455</v>
      </c>
      <c r="E13" s="248">
        <v>2636</v>
      </c>
      <c r="F13" s="248">
        <v>2819</v>
      </c>
      <c r="G13" s="250">
        <v>-645</v>
      </c>
    </row>
    <row r="14" spans="1:7" ht="13.5">
      <c r="A14" s="8"/>
      <c r="B14" s="8"/>
      <c r="C14" s="8"/>
      <c r="D14" s="8"/>
      <c r="E14" s="8"/>
      <c r="F14" s="49"/>
      <c r="G14" s="108" t="s">
        <v>111</v>
      </c>
    </row>
    <row r="16" spans="9:13" ht="13.5">
      <c r="I16" s="25" t="s">
        <v>131</v>
      </c>
      <c r="J16" s="25" t="s">
        <v>93</v>
      </c>
      <c r="K16" s="25" t="s">
        <v>129</v>
      </c>
      <c r="L16" s="25" t="s">
        <v>127</v>
      </c>
      <c r="M16" s="25" t="s">
        <v>128</v>
      </c>
    </row>
    <row r="17" spans="9:13" ht="13.5">
      <c r="I17" s="25" t="s">
        <v>125</v>
      </c>
      <c r="J17" s="26">
        <v>20590</v>
      </c>
      <c r="K17" s="26">
        <v>62951</v>
      </c>
      <c r="L17" s="26">
        <v>30888</v>
      </c>
      <c r="M17" s="26">
        <v>32063</v>
      </c>
    </row>
    <row r="18" spans="9:13" ht="13.5">
      <c r="I18" s="25" t="s">
        <v>130</v>
      </c>
      <c r="J18" s="26">
        <v>21273</v>
      </c>
      <c r="K18" s="26">
        <v>62480</v>
      </c>
      <c r="L18" s="26">
        <v>30490</v>
      </c>
      <c r="M18" s="26">
        <v>31990</v>
      </c>
    </row>
    <row r="19" spans="9:13" ht="13.5">
      <c r="I19" s="25" t="s">
        <v>309</v>
      </c>
      <c r="J19" s="26">
        <v>22138</v>
      </c>
      <c r="K19" s="26">
        <v>61875</v>
      </c>
      <c r="L19" s="26">
        <v>30235</v>
      </c>
      <c r="M19" s="26">
        <v>31640</v>
      </c>
    </row>
    <row r="20" spans="9:13" ht="13.5">
      <c r="I20" s="25" t="s">
        <v>361</v>
      </c>
      <c r="J20" s="26">
        <v>22499</v>
      </c>
      <c r="K20" s="26">
        <v>60253</v>
      </c>
      <c r="L20" s="26">
        <v>29347</v>
      </c>
      <c r="M20" s="26">
        <v>30906</v>
      </c>
    </row>
    <row r="22" spans="9:13" ht="13.5">
      <c r="I22" s="25" t="s">
        <v>131</v>
      </c>
      <c r="J22" s="25" t="s">
        <v>93</v>
      </c>
      <c r="K22" s="25" t="s">
        <v>129</v>
      </c>
      <c r="L22" s="25" t="s">
        <v>127</v>
      </c>
      <c r="M22" s="25" t="s">
        <v>128</v>
      </c>
    </row>
    <row r="23" spans="9:13" ht="13.5">
      <c r="I23" s="25" t="s">
        <v>125</v>
      </c>
      <c r="J23" s="26">
        <v>2301</v>
      </c>
      <c r="K23" s="26">
        <v>7269</v>
      </c>
      <c r="L23" s="26">
        <v>3517</v>
      </c>
      <c r="M23" s="26">
        <v>3752</v>
      </c>
    </row>
    <row r="24" spans="9:13" ht="13.5">
      <c r="I24" s="25" t="s">
        <v>130</v>
      </c>
      <c r="J24" s="26">
        <v>2317</v>
      </c>
      <c r="K24" s="26">
        <v>6808</v>
      </c>
      <c r="L24" s="26">
        <v>3241</v>
      </c>
      <c r="M24" s="26">
        <v>3567</v>
      </c>
    </row>
    <row r="25" spans="9:13" ht="13.5">
      <c r="I25" s="25" t="s">
        <v>309</v>
      </c>
      <c r="J25" s="26">
        <v>2160</v>
      </c>
      <c r="K25" s="26">
        <v>6100</v>
      </c>
      <c r="L25" s="26">
        <v>2951</v>
      </c>
      <c r="M25" s="26">
        <v>3149</v>
      </c>
    </row>
    <row r="26" spans="9:13" ht="13.5">
      <c r="I26" s="25" t="s">
        <v>361</v>
      </c>
      <c r="J26" s="26">
        <v>2070</v>
      </c>
      <c r="K26" s="26">
        <v>5455</v>
      </c>
      <c r="L26" s="26">
        <v>2636</v>
      </c>
      <c r="M26" s="26">
        <v>2819</v>
      </c>
    </row>
  </sheetData>
  <sheetProtection/>
  <mergeCells count="9">
    <mergeCell ref="A12:A13"/>
    <mergeCell ref="C3:C4"/>
    <mergeCell ref="F2:G2"/>
    <mergeCell ref="G3:G4"/>
    <mergeCell ref="A3:B4"/>
    <mergeCell ref="A6:A7"/>
    <mergeCell ref="A8:A9"/>
    <mergeCell ref="A10:A11"/>
    <mergeCell ref="D3:F3"/>
  </mergeCells>
  <printOptions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2"/>
  <sheetViews>
    <sheetView view="pageBreakPreview" zoomScaleSheetLayoutView="100" workbookViewId="0" topLeftCell="A88">
      <selection activeCell="O12" sqref="O12"/>
    </sheetView>
  </sheetViews>
  <sheetFormatPr defaultColWidth="9.00390625" defaultRowHeight="13.5"/>
  <cols>
    <col min="1" max="1" width="1.4921875" style="1" customWidth="1"/>
    <col min="2" max="2" width="8.375" style="1" customWidth="1"/>
    <col min="3" max="3" width="7.75390625" style="1" customWidth="1"/>
    <col min="4" max="4" width="8.875" style="1" customWidth="1"/>
    <col min="5" max="7" width="8.50390625" style="1" customWidth="1"/>
    <col min="8" max="8" width="8.25390625" style="1" customWidth="1"/>
    <col min="9" max="10" width="8.125" style="1" customWidth="1"/>
    <col min="11" max="11" width="8.875" style="1" customWidth="1"/>
    <col min="12" max="12" width="8.00390625" style="1" customWidth="1"/>
    <col min="13" max="13" width="9.00390625" style="1" customWidth="1"/>
    <col min="14" max="14" width="8.375" style="1" customWidth="1"/>
    <col min="15" max="15" width="9.00390625" style="1" customWidth="1"/>
    <col min="16" max="16" width="8.50390625" style="1" customWidth="1"/>
    <col min="17" max="17" width="8.625" style="1" customWidth="1"/>
    <col min="18" max="16384" width="9.00390625" style="1" customWidth="1"/>
  </cols>
  <sheetData>
    <row r="1" spans="1:17" ht="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536" customFormat="1" ht="21" customHeight="1">
      <c r="A2" s="537"/>
      <c r="B2" s="538" t="s">
        <v>365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</row>
    <row r="3" spans="1:17" ht="15.75" customHeight="1">
      <c r="A3" s="2"/>
      <c r="B3" s="8"/>
      <c r="C3" s="28"/>
      <c r="D3" s="29"/>
      <c r="E3" s="29"/>
      <c r="F3" s="29"/>
      <c r="G3" s="688" t="s">
        <v>41</v>
      </c>
      <c r="H3" s="729"/>
      <c r="I3" s="729"/>
      <c r="J3" s="3"/>
      <c r="K3" s="2"/>
      <c r="L3" s="2"/>
      <c r="M3" s="2"/>
      <c r="N3" s="2"/>
      <c r="O3" s="2"/>
      <c r="P3" s="2"/>
      <c r="Q3" s="2"/>
    </row>
    <row r="4" spans="1:17" ht="13.5">
      <c r="A4" s="2"/>
      <c r="B4" s="684" t="s">
        <v>5</v>
      </c>
      <c r="C4" s="665"/>
      <c r="D4" s="686" t="s">
        <v>6</v>
      </c>
      <c r="E4" s="716" t="s">
        <v>70</v>
      </c>
      <c r="F4" s="716" t="s">
        <v>4</v>
      </c>
      <c r="G4" s="473" t="s">
        <v>79</v>
      </c>
      <c r="H4" s="473"/>
      <c r="I4" s="689" t="s">
        <v>93</v>
      </c>
      <c r="J4" s="8"/>
      <c r="K4" s="8"/>
      <c r="L4" s="2"/>
      <c r="M4" s="2"/>
      <c r="N4" s="2"/>
      <c r="O4" s="2"/>
      <c r="P4" s="2"/>
      <c r="Q4" s="2"/>
    </row>
    <row r="5" spans="1:17" ht="13.5">
      <c r="A5" s="2"/>
      <c r="B5" s="685"/>
      <c r="C5" s="691"/>
      <c r="D5" s="687"/>
      <c r="E5" s="717"/>
      <c r="F5" s="717"/>
      <c r="G5" s="463" t="s">
        <v>6</v>
      </c>
      <c r="H5" s="463" t="s">
        <v>70</v>
      </c>
      <c r="I5" s="690"/>
      <c r="J5" s="8"/>
      <c r="K5" s="8"/>
      <c r="L5" s="2"/>
      <c r="M5" s="2"/>
      <c r="N5" s="2"/>
      <c r="O5" s="2"/>
      <c r="P5" s="2"/>
      <c r="Q5" s="2"/>
    </row>
    <row r="6" spans="1:17" s="107" customFormat="1" ht="11.25" customHeight="1">
      <c r="A6" s="105"/>
      <c r="B6" s="251"/>
      <c r="C6" s="689" t="s">
        <v>115</v>
      </c>
      <c r="D6" s="268" t="s">
        <v>19</v>
      </c>
      <c r="E6" s="269" t="s">
        <v>77</v>
      </c>
      <c r="F6" s="269" t="s">
        <v>415</v>
      </c>
      <c r="G6" s="269" t="s">
        <v>78</v>
      </c>
      <c r="H6" s="269" t="s">
        <v>78</v>
      </c>
      <c r="I6" s="270"/>
      <c r="J6" s="77"/>
      <c r="K6" s="77"/>
      <c r="L6" s="106"/>
      <c r="M6" s="105"/>
      <c r="N6" s="105"/>
      <c r="O6" s="105"/>
      <c r="P6" s="105"/>
      <c r="Q6" s="105"/>
    </row>
    <row r="7" spans="1:17" ht="13.5">
      <c r="A7" s="2"/>
      <c r="B7" s="252" t="s">
        <v>355</v>
      </c>
      <c r="C7" s="722"/>
      <c r="D7" s="143">
        <v>17233</v>
      </c>
      <c r="E7" s="271">
        <v>4.2</v>
      </c>
      <c r="F7" s="272">
        <v>4103</v>
      </c>
      <c r="G7" s="271">
        <v>27.4</v>
      </c>
      <c r="H7" s="271">
        <v>3.3</v>
      </c>
      <c r="I7" s="273">
        <v>6176</v>
      </c>
      <c r="J7" s="8"/>
      <c r="K7" s="8"/>
      <c r="L7" s="2"/>
      <c r="M7" s="2"/>
      <c r="N7" s="2"/>
      <c r="O7" s="2"/>
      <c r="P7" s="2"/>
      <c r="Q7" s="2"/>
    </row>
    <row r="8" spans="1:17" ht="13.5">
      <c r="A8" s="2"/>
      <c r="B8" s="252">
        <v>17</v>
      </c>
      <c r="C8" s="722"/>
      <c r="D8" s="274">
        <v>17795</v>
      </c>
      <c r="E8" s="275">
        <v>4.29</v>
      </c>
      <c r="F8" s="276">
        <v>4148</v>
      </c>
      <c r="G8" s="277">
        <v>28.5</v>
      </c>
      <c r="H8" s="277">
        <v>3.4</v>
      </c>
      <c r="I8" s="278">
        <v>6560</v>
      </c>
      <c r="J8" s="8"/>
      <c r="K8" s="8"/>
      <c r="L8" s="2"/>
      <c r="M8" s="2"/>
      <c r="N8" s="2"/>
      <c r="O8" s="2"/>
      <c r="P8" s="2"/>
      <c r="Q8" s="2"/>
    </row>
    <row r="9" spans="1:17" ht="13.5">
      <c r="A9" s="2"/>
      <c r="B9" s="252">
        <v>22</v>
      </c>
      <c r="C9" s="722"/>
      <c r="D9" s="274">
        <v>18063</v>
      </c>
      <c r="E9" s="275">
        <v>4.37</v>
      </c>
      <c r="F9" s="276">
        <v>4133</v>
      </c>
      <c r="G9" s="277">
        <v>26.6</v>
      </c>
      <c r="H9" s="277">
        <v>2.4</v>
      </c>
      <c r="I9" s="278">
        <v>6883</v>
      </c>
      <c r="J9" s="8"/>
      <c r="K9" s="8"/>
      <c r="L9" s="2"/>
      <c r="M9" s="2"/>
      <c r="N9" s="2"/>
      <c r="O9" s="2"/>
      <c r="P9" s="2"/>
      <c r="Q9" s="2"/>
    </row>
    <row r="10" spans="1:17" ht="13.5">
      <c r="A10" s="2"/>
      <c r="B10" s="253">
        <v>27</v>
      </c>
      <c r="C10" s="690"/>
      <c r="D10" s="232">
        <v>17552</v>
      </c>
      <c r="E10" s="279">
        <v>4.37</v>
      </c>
      <c r="F10" s="280">
        <v>4016.5</v>
      </c>
      <c r="G10" s="281">
        <v>26.7</v>
      </c>
      <c r="H10" s="281">
        <v>2.4</v>
      </c>
      <c r="I10" s="282">
        <v>6972</v>
      </c>
      <c r="J10" s="8"/>
      <c r="K10" s="8"/>
      <c r="L10" s="2"/>
      <c r="M10" s="2"/>
      <c r="N10" s="2"/>
      <c r="O10" s="2"/>
      <c r="P10" s="2"/>
      <c r="Q10" s="2"/>
    </row>
    <row r="11" spans="1:17" ht="13.5">
      <c r="A11" s="2"/>
      <c r="B11" s="718"/>
      <c r="C11" s="718"/>
      <c r="D11" s="718"/>
      <c r="E11" s="719"/>
      <c r="F11" s="719"/>
      <c r="G11" s="719"/>
      <c r="H11" s="112"/>
      <c r="I11" s="108" t="s">
        <v>111</v>
      </c>
      <c r="J11" s="8"/>
      <c r="K11" s="8"/>
      <c r="L11" s="2"/>
      <c r="M11" s="2"/>
      <c r="N11" s="2"/>
      <c r="O11" s="2"/>
      <c r="P11" s="2"/>
      <c r="Q11" s="2"/>
    </row>
    <row r="12" spans="1:17" ht="13.5">
      <c r="A12" s="2"/>
      <c r="B12" s="8" t="s">
        <v>417</v>
      </c>
      <c r="C12" s="8"/>
      <c r="D12" s="8"/>
      <c r="E12" s="8"/>
      <c r="F12" s="8"/>
      <c r="G12" s="8"/>
      <c r="H12" s="8"/>
      <c r="I12" s="8"/>
      <c r="J12" s="8"/>
      <c r="K12" s="8"/>
      <c r="L12" s="2"/>
      <c r="M12" s="2"/>
      <c r="N12" s="2"/>
      <c r="O12" s="2"/>
      <c r="P12" s="2"/>
      <c r="Q12" s="2"/>
    </row>
    <row r="13" spans="1:17" ht="13.5">
      <c r="A13" s="2"/>
      <c r="B13" s="1" t="s">
        <v>418</v>
      </c>
      <c r="C13" s="8"/>
      <c r="D13" s="8"/>
      <c r="E13" s="8"/>
      <c r="F13" s="8"/>
      <c r="G13" s="8"/>
      <c r="H13" s="8"/>
      <c r="I13" s="8"/>
      <c r="J13" s="8"/>
      <c r="K13" s="8"/>
      <c r="L13" s="2"/>
      <c r="M13" s="2"/>
      <c r="N13" s="2"/>
      <c r="O13" s="2"/>
      <c r="P13" s="2"/>
      <c r="Q13" s="2"/>
    </row>
    <row r="14" spans="1:17" ht="13.5">
      <c r="A14" s="2"/>
      <c r="B14" s="8" t="s">
        <v>419</v>
      </c>
      <c r="C14" s="8"/>
      <c r="D14" s="8"/>
      <c r="E14" s="8"/>
      <c r="F14" s="8"/>
      <c r="G14" s="8"/>
      <c r="H14" s="8"/>
      <c r="I14" s="8"/>
      <c r="J14" s="8"/>
      <c r="K14" s="8"/>
      <c r="L14" s="2"/>
      <c r="M14" s="2"/>
      <c r="N14" s="2"/>
      <c r="O14" s="2"/>
      <c r="P14" s="2"/>
      <c r="Q14" s="2"/>
    </row>
    <row r="15" spans="1:17" ht="13.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2"/>
      <c r="M15" s="2"/>
      <c r="N15" s="2"/>
      <c r="O15" s="2"/>
      <c r="P15" s="2"/>
      <c r="Q15" s="2"/>
    </row>
    <row r="16" spans="1:17" s="536" customFormat="1" ht="21" customHeight="1">
      <c r="A16" s="537"/>
      <c r="B16" s="534" t="s">
        <v>72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7"/>
      <c r="M16" s="537"/>
      <c r="N16" s="537"/>
      <c r="O16" s="537"/>
      <c r="P16" s="537"/>
      <c r="Q16" s="537"/>
    </row>
    <row r="17" spans="1:13" ht="17.25" customHeight="1">
      <c r="A17" s="2"/>
      <c r="B17" s="8"/>
      <c r="C17" s="30"/>
      <c r="D17" s="29"/>
      <c r="E17" s="29"/>
      <c r="F17" s="29"/>
      <c r="G17" s="29"/>
      <c r="H17" s="68"/>
      <c r="I17" s="688" t="s">
        <v>41</v>
      </c>
      <c r="J17" s="729"/>
      <c r="K17" s="729"/>
      <c r="L17" s="2"/>
      <c r="M17" s="2"/>
    </row>
    <row r="18" spans="1:13" ht="13.5">
      <c r="A18" s="2"/>
      <c r="B18" s="684" t="s">
        <v>5</v>
      </c>
      <c r="C18" s="698"/>
      <c r="D18" s="706" t="s">
        <v>108</v>
      </c>
      <c r="E18" s="459"/>
      <c r="F18" s="460" t="s">
        <v>73</v>
      </c>
      <c r="G18" s="459"/>
      <c r="H18" s="696" t="s">
        <v>80</v>
      </c>
      <c r="I18" s="696"/>
      <c r="J18" s="696"/>
      <c r="K18" s="703"/>
      <c r="L18" s="2"/>
      <c r="M18" s="2"/>
    </row>
    <row r="19" spans="1:13" ht="13.5" customHeight="1">
      <c r="A19" s="2"/>
      <c r="B19" s="692"/>
      <c r="C19" s="709"/>
      <c r="D19" s="707"/>
      <c r="E19" s="723" t="s">
        <v>7</v>
      </c>
      <c r="F19" s="461" t="s">
        <v>112</v>
      </c>
      <c r="G19" s="714" t="s">
        <v>82</v>
      </c>
      <c r="H19" s="723" t="s">
        <v>7</v>
      </c>
      <c r="I19" s="714" t="s">
        <v>83</v>
      </c>
      <c r="J19" s="714"/>
      <c r="K19" s="720" t="s">
        <v>84</v>
      </c>
      <c r="L19" s="2"/>
      <c r="M19" s="2"/>
    </row>
    <row r="20" spans="1:13" ht="13.5">
      <c r="A20" s="2"/>
      <c r="B20" s="685"/>
      <c r="C20" s="699"/>
      <c r="D20" s="708"/>
      <c r="E20" s="717"/>
      <c r="F20" s="283" t="s">
        <v>113</v>
      </c>
      <c r="G20" s="715"/>
      <c r="H20" s="717"/>
      <c r="I20" s="715"/>
      <c r="J20" s="715"/>
      <c r="K20" s="721"/>
      <c r="L20" s="2"/>
      <c r="M20" s="2"/>
    </row>
    <row r="21" spans="1:13" ht="11.25" customHeight="1">
      <c r="A21" s="2"/>
      <c r="B21" s="252"/>
      <c r="C21" s="235"/>
      <c r="D21" s="258" t="s">
        <v>19</v>
      </c>
      <c r="E21" s="259" t="s">
        <v>19</v>
      </c>
      <c r="F21" s="259" t="s">
        <v>19</v>
      </c>
      <c r="G21" s="259" t="s">
        <v>19</v>
      </c>
      <c r="H21" s="259" t="s">
        <v>19</v>
      </c>
      <c r="I21" s="455"/>
      <c r="J21" s="450" t="s">
        <v>19</v>
      </c>
      <c r="K21" s="261" t="s">
        <v>19</v>
      </c>
      <c r="L21" s="2"/>
      <c r="M21" s="2"/>
    </row>
    <row r="22" spans="1:13" ht="15" customHeight="1">
      <c r="A22" s="2"/>
      <c r="B22" s="692" t="s">
        <v>355</v>
      </c>
      <c r="C22" s="284" t="s">
        <v>115</v>
      </c>
      <c r="D22" s="143">
        <v>62949</v>
      </c>
      <c r="E22" s="144">
        <v>11109</v>
      </c>
      <c r="F22" s="144">
        <v>9096</v>
      </c>
      <c r="G22" s="144">
        <v>2013</v>
      </c>
      <c r="H22" s="144">
        <v>14588</v>
      </c>
      <c r="I22" s="456"/>
      <c r="J22" s="452">
        <v>11659</v>
      </c>
      <c r="K22" s="285">
        <v>2929</v>
      </c>
      <c r="L22" s="2"/>
      <c r="M22" s="2"/>
    </row>
    <row r="23" spans="1:13" ht="15" customHeight="1">
      <c r="A23" s="2"/>
      <c r="B23" s="692"/>
      <c r="C23" s="292" t="s">
        <v>114</v>
      </c>
      <c r="D23" s="293">
        <v>7269</v>
      </c>
      <c r="E23" s="294">
        <f>SUM(F23:G23)</f>
        <v>1157</v>
      </c>
      <c r="F23" s="294">
        <v>735</v>
      </c>
      <c r="G23" s="294">
        <v>422</v>
      </c>
      <c r="H23" s="294">
        <f>SUM(J23:K23)</f>
        <v>1848</v>
      </c>
      <c r="I23" s="457"/>
      <c r="J23" s="453">
        <v>1180</v>
      </c>
      <c r="K23" s="295">
        <v>668</v>
      </c>
      <c r="L23" s="2"/>
      <c r="M23" s="2"/>
    </row>
    <row r="24" spans="1:13" ht="15" customHeight="1">
      <c r="A24" s="2"/>
      <c r="B24" s="702">
        <v>17</v>
      </c>
      <c r="C24" s="284" t="s">
        <v>115</v>
      </c>
      <c r="D24" s="286">
        <v>62479</v>
      </c>
      <c r="E24" s="287">
        <f>SUM(F24:G24)</f>
        <v>11442</v>
      </c>
      <c r="F24" s="287">
        <v>9413</v>
      </c>
      <c r="G24" s="287">
        <v>2029</v>
      </c>
      <c r="H24" s="287">
        <f>J24+K24</f>
        <v>15043</v>
      </c>
      <c r="I24" s="458"/>
      <c r="J24" s="454">
        <v>11781</v>
      </c>
      <c r="K24" s="288">
        <v>3262</v>
      </c>
      <c r="L24" s="2"/>
      <c r="M24" s="2"/>
    </row>
    <row r="25" spans="1:13" ht="15" customHeight="1">
      <c r="A25" s="2"/>
      <c r="B25" s="702"/>
      <c r="C25" s="292" t="s">
        <v>114</v>
      </c>
      <c r="D25" s="293">
        <v>6808</v>
      </c>
      <c r="E25" s="294">
        <f>F25+G25</f>
        <v>1058</v>
      </c>
      <c r="F25" s="294">
        <v>650</v>
      </c>
      <c r="G25" s="294">
        <v>408</v>
      </c>
      <c r="H25" s="294">
        <f>J25+K25</f>
        <v>1822</v>
      </c>
      <c r="I25" s="457"/>
      <c r="J25" s="453">
        <v>1110</v>
      </c>
      <c r="K25" s="295">
        <v>712</v>
      </c>
      <c r="L25" s="2"/>
      <c r="M25" s="2"/>
    </row>
    <row r="26" spans="1:13" ht="24.75" customHeight="1">
      <c r="A26" s="2"/>
      <c r="B26" s="523">
        <v>22</v>
      </c>
      <c r="C26" s="254" t="s">
        <v>115</v>
      </c>
      <c r="D26" s="296">
        <v>67975</v>
      </c>
      <c r="E26" s="297">
        <f>SUM(F26:G26)</f>
        <v>11132</v>
      </c>
      <c r="F26" s="297">
        <v>8968</v>
      </c>
      <c r="G26" s="297">
        <v>2164</v>
      </c>
      <c r="H26" s="297">
        <f>I26+K26</f>
        <v>15502</v>
      </c>
      <c r="I26" s="728">
        <v>11621</v>
      </c>
      <c r="J26" s="728"/>
      <c r="K26" s="298">
        <v>3881</v>
      </c>
      <c r="L26" s="2"/>
      <c r="M26" s="2"/>
    </row>
    <row r="27" spans="1:13" ht="24.75" customHeight="1">
      <c r="A27" s="2"/>
      <c r="B27" s="253">
        <v>27</v>
      </c>
      <c r="C27" s="225" t="s">
        <v>115</v>
      </c>
      <c r="D27" s="289">
        <v>65708</v>
      </c>
      <c r="E27" s="290">
        <f>SUM(F27:G27)</f>
        <v>12425</v>
      </c>
      <c r="F27" s="290">
        <v>9911</v>
      </c>
      <c r="G27" s="290">
        <v>2514</v>
      </c>
      <c r="H27" s="290">
        <f>SUM(I27:K27)</f>
        <v>16185</v>
      </c>
      <c r="I27" s="730">
        <v>12151</v>
      </c>
      <c r="J27" s="730"/>
      <c r="K27" s="291">
        <v>4034</v>
      </c>
      <c r="L27" s="2"/>
      <c r="M27" s="2"/>
    </row>
    <row r="28" spans="1:13" ht="13.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2"/>
      <c r="M28" s="2"/>
    </row>
    <row r="29" spans="1:13" ht="13.5">
      <c r="A29" s="2"/>
      <c r="B29" s="684" t="s">
        <v>81</v>
      </c>
      <c r="C29" s="698"/>
      <c r="D29" s="686" t="s">
        <v>74</v>
      </c>
      <c r="E29" s="716"/>
      <c r="F29" s="689" t="s">
        <v>71</v>
      </c>
      <c r="G29" s="8"/>
      <c r="H29" s="8"/>
      <c r="I29" s="8"/>
      <c r="J29" s="8"/>
      <c r="K29" s="8"/>
      <c r="L29" s="2"/>
      <c r="M29" s="2"/>
    </row>
    <row r="30" spans="1:17" ht="13.5">
      <c r="A30" s="2"/>
      <c r="B30" s="692"/>
      <c r="C30" s="709"/>
      <c r="D30" s="731"/>
      <c r="E30" s="732"/>
      <c r="F30" s="722"/>
      <c r="G30" s="8"/>
      <c r="H30" s="8"/>
      <c r="I30" s="8"/>
      <c r="J30" s="8"/>
      <c r="K30" s="8"/>
      <c r="L30" s="2"/>
      <c r="M30" s="2"/>
      <c r="N30" s="2"/>
      <c r="O30" s="2"/>
      <c r="P30" s="2"/>
      <c r="Q30" s="2"/>
    </row>
    <row r="31" spans="1:17" ht="13.5">
      <c r="A31" s="2"/>
      <c r="B31" s="685"/>
      <c r="C31" s="699"/>
      <c r="D31" s="726" t="s">
        <v>85</v>
      </c>
      <c r="E31" s="727"/>
      <c r="F31" s="224" t="s">
        <v>86</v>
      </c>
      <c r="G31" s="8"/>
      <c r="H31" s="8"/>
      <c r="I31" s="23"/>
      <c r="J31" s="8"/>
      <c r="K31" s="8"/>
      <c r="L31" s="2"/>
      <c r="M31" s="2"/>
      <c r="N31" s="2"/>
      <c r="O31" s="2"/>
      <c r="P31" s="2"/>
      <c r="Q31" s="2"/>
    </row>
    <row r="32" spans="1:17" ht="12.75" customHeight="1">
      <c r="A32" s="2"/>
      <c r="B32" s="255"/>
      <c r="C32" s="227"/>
      <c r="D32" s="451"/>
      <c r="E32" s="450" t="s">
        <v>19</v>
      </c>
      <c r="F32" s="261" t="s">
        <v>19</v>
      </c>
      <c r="G32" s="8"/>
      <c r="H32" s="8"/>
      <c r="I32" s="8"/>
      <c r="J32" s="8"/>
      <c r="K32" s="8"/>
      <c r="L32" s="2"/>
      <c r="M32" s="2"/>
      <c r="N32" s="2"/>
      <c r="O32" s="2"/>
      <c r="P32" s="2"/>
      <c r="Q32" s="2"/>
    </row>
    <row r="33" spans="1:17" ht="15" customHeight="1">
      <c r="A33" s="2"/>
      <c r="B33" s="692" t="s">
        <v>355</v>
      </c>
      <c r="C33" s="284" t="s">
        <v>115</v>
      </c>
      <c r="D33" s="724" t="s">
        <v>107</v>
      </c>
      <c r="E33" s="725"/>
      <c r="F33" s="285">
        <v>59470</v>
      </c>
      <c r="G33" s="8"/>
      <c r="H33" s="8"/>
      <c r="I33" s="8"/>
      <c r="J33" s="8"/>
      <c r="K33" s="8"/>
      <c r="L33" s="2"/>
      <c r="M33" s="2"/>
      <c r="N33" s="2"/>
      <c r="O33" s="2"/>
      <c r="P33" s="2"/>
      <c r="Q33" s="2"/>
    </row>
    <row r="34" spans="1:17" ht="15" customHeight="1">
      <c r="A34" s="2"/>
      <c r="B34" s="692"/>
      <c r="C34" s="292" t="s">
        <v>114</v>
      </c>
      <c r="D34" s="733">
        <f>E23-H23</f>
        <v>-691</v>
      </c>
      <c r="E34" s="734"/>
      <c r="F34" s="295">
        <f>D23+D34</f>
        <v>6578</v>
      </c>
      <c r="G34" s="8"/>
      <c r="H34" s="8"/>
      <c r="I34" s="8"/>
      <c r="J34" s="8"/>
      <c r="K34" s="8"/>
      <c r="L34" s="2"/>
      <c r="M34" s="2"/>
      <c r="N34" s="2"/>
      <c r="O34" s="2"/>
      <c r="P34" s="2"/>
      <c r="Q34" s="2"/>
    </row>
    <row r="35" spans="1:11" ht="15" customHeight="1">
      <c r="A35" s="2"/>
      <c r="B35" s="702">
        <v>17</v>
      </c>
      <c r="C35" s="284" t="s">
        <v>115</v>
      </c>
      <c r="D35" s="704">
        <f>E24-H24</f>
        <v>-3601</v>
      </c>
      <c r="E35" s="705"/>
      <c r="F35" s="288">
        <f>D24+D35</f>
        <v>58878</v>
      </c>
      <c r="G35" s="8"/>
      <c r="H35" s="8"/>
      <c r="I35" s="8"/>
      <c r="J35" s="8"/>
      <c r="K35" s="8"/>
    </row>
    <row r="36" spans="1:11" ht="15" customHeight="1">
      <c r="A36" s="2"/>
      <c r="B36" s="702"/>
      <c r="C36" s="292" t="s">
        <v>114</v>
      </c>
      <c r="D36" s="733">
        <f>E25-H25</f>
        <v>-764</v>
      </c>
      <c r="E36" s="734"/>
      <c r="F36" s="295">
        <f>D25+D36</f>
        <v>6044</v>
      </c>
      <c r="G36" s="8"/>
      <c r="H36" s="8"/>
      <c r="I36" s="69"/>
      <c r="J36" s="8"/>
      <c r="K36" s="8"/>
    </row>
    <row r="37" spans="1:11" ht="24.75" customHeight="1">
      <c r="A37" s="2"/>
      <c r="B37" s="523">
        <v>22</v>
      </c>
      <c r="C37" s="254" t="s">
        <v>115</v>
      </c>
      <c r="D37" s="712">
        <f>E26-H26</f>
        <v>-4370</v>
      </c>
      <c r="E37" s="713"/>
      <c r="F37" s="298">
        <f>D26+D37</f>
        <v>63605</v>
      </c>
      <c r="G37" s="8"/>
      <c r="H37" s="8"/>
      <c r="I37" s="8"/>
      <c r="J37" s="8"/>
      <c r="K37" s="8"/>
    </row>
    <row r="38" spans="1:11" ht="24.75" customHeight="1">
      <c r="A38" s="2"/>
      <c r="B38" s="253">
        <v>27</v>
      </c>
      <c r="C38" s="225" t="s">
        <v>115</v>
      </c>
      <c r="D38" s="710">
        <f>E27-H27</f>
        <v>-3760</v>
      </c>
      <c r="E38" s="711"/>
      <c r="F38" s="291">
        <f>D27+D38</f>
        <v>61948</v>
      </c>
      <c r="G38" s="8"/>
      <c r="H38" s="8"/>
      <c r="I38" s="8"/>
      <c r="J38" s="8"/>
      <c r="K38" s="8"/>
    </row>
    <row r="39" spans="1:11" ht="15.75" customHeight="1">
      <c r="A39" s="2"/>
      <c r="B39" s="70"/>
      <c r="C39" s="70"/>
      <c r="D39" s="71"/>
      <c r="E39" s="49"/>
      <c r="F39" s="65" t="s">
        <v>111</v>
      </c>
      <c r="G39" s="8"/>
      <c r="H39" s="8"/>
      <c r="I39" s="8"/>
      <c r="J39" s="8"/>
      <c r="K39" s="8"/>
    </row>
    <row r="40" spans="1:11" ht="15.75" customHeight="1">
      <c r="A40" s="2"/>
      <c r="B40" s="70"/>
      <c r="C40" s="70"/>
      <c r="D40" s="71"/>
      <c r="E40" s="72"/>
      <c r="F40" s="73"/>
      <c r="G40" s="8"/>
      <c r="H40" s="8"/>
      <c r="I40" s="8"/>
      <c r="J40" s="8"/>
      <c r="K40" s="8"/>
    </row>
    <row r="41" spans="1:11" s="536" customFormat="1" ht="21" customHeight="1">
      <c r="A41" s="537"/>
      <c r="B41" s="540" t="s">
        <v>75</v>
      </c>
      <c r="C41" s="541"/>
      <c r="D41" s="542"/>
      <c r="E41" s="543"/>
      <c r="F41" s="544"/>
      <c r="G41" s="539"/>
      <c r="H41" s="539"/>
      <c r="I41" s="539"/>
      <c r="J41" s="539"/>
      <c r="K41" s="539"/>
    </row>
    <row r="42" spans="1:11" ht="12.75" customHeight="1">
      <c r="A42" s="2"/>
      <c r="B42" s="8"/>
      <c r="C42" s="31"/>
      <c r="D42" s="29"/>
      <c r="E42" s="74"/>
      <c r="F42" s="9"/>
      <c r="G42" s="8"/>
      <c r="H42" s="8"/>
      <c r="I42" s="8"/>
      <c r="J42" s="75"/>
      <c r="K42" s="76" t="s">
        <v>41</v>
      </c>
    </row>
    <row r="43" spans="1:11" ht="12.75" customHeight="1">
      <c r="A43" s="2"/>
      <c r="B43" s="684" t="s">
        <v>5</v>
      </c>
      <c r="C43" s="698"/>
      <c r="D43" s="700" t="s">
        <v>87</v>
      </c>
      <c r="E43" s="701"/>
      <c r="F43" s="696" t="s">
        <v>76</v>
      </c>
      <c r="G43" s="696"/>
      <c r="H43" s="696" t="s">
        <v>88</v>
      </c>
      <c r="I43" s="701"/>
      <c r="J43" s="696" t="s">
        <v>89</v>
      </c>
      <c r="K43" s="697"/>
    </row>
    <row r="44" spans="1:11" ht="12.75" customHeight="1">
      <c r="A44" s="2"/>
      <c r="B44" s="685"/>
      <c r="C44" s="699"/>
      <c r="D44" s="462" t="s">
        <v>93</v>
      </c>
      <c r="E44" s="463" t="s">
        <v>6</v>
      </c>
      <c r="F44" s="463" t="s">
        <v>93</v>
      </c>
      <c r="G44" s="463" t="s">
        <v>6</v>
      </c>
      <c r="H44" s="463" t="s">
        <v>93</v>
      </c>
      <c r="I44" s="463" t="s">
        <v>6</v>
      </c>
      <c r="J44" s="463" t="s">
        <v>93</v>
      </c>
      <c r="K44" s="464" t="s">
        <v>6</v>
      </c>
    </row>
    <row r="45" spans="1:11" ht="9.75" customHeight="1">
      <c r="A45" s="2"/>
      <c r="B45" s="256"/>
      <c r="C45" s="235"/>
      <c r="D45" s="299"/>
      <c r="E45" s="259" t="s">
        <v>19</v>
      </c>
      <c r="F45" s="300"/>
      <c r="G45" s="259" t="s">
        <v>19</v>
      </c>
      <c r="H45" s="300"/>
      <c r="I45" s="259" t="s">
        <v>19</v>
      </c>
      <c r="J45" s="300"/>
      <c r="K45" s="261" t="s">
        <v>19</v>
      </c>
    </row>
    <row r="46" spans="1:13" ht="14.25" customHeight="1">
      <c r="A46" s="2"/>
      <c r="B46" s="692" t="s">
        <v>355</v>
      </c>
      <c r="C46" s="264" t="s">
        <v>115</v>
      </c>
      <c r="D46" s="143">
        <v>7014</v>
      </c>
      <c r="E46" s="144">
        <v>20133</v>
      </c>
      <c r="F46" s="145">
        <v>3198</v>
      </c>
      <c r="G46" s="144">
        <v>9212</v>
      </c>
      <c r="H46" s="144">
        <v>3629</v>
      </c>
      <c r="I46" s="144">
        <v>11029</v>
      </c>
      <c r="J46" s="144">
        <v>2841</v>
      </c>
      <c r="K46" s="285">
        <v>9203</v>
      </c>
      <c r="M46" s="21"/>
    </row>
    <row r="47" spans="1:13" ht="14.25" customHeight="1">
      <c r="A47" s="2"/>
      <c r="B47" s="692"/>
      <c r="C47" s="301" t="s">
        <v>114</v>
      </c>
      <c r="D47" s="302" t="s">
        <v>347</v>
      </c>
      <c r="E47" s="303" t="s">
        <v>347</v>
      </c>
      <c r="F47" s="303" t="s">
        <v>347</v>
      </c>
      <c r="G47" s="303" t="s">
        <v>347</v>
      </c>
      <c r="H47" s="303" t="s">
        <v>347</v>
      </c>
      <c r="I47" s="303" t="s">
        <v>347</v>
      </c>
      <c r="J47" s="303" t="s">
        <v>347</v>
      </c>
      <c r="K47" s="304" t="s">
        <v>347</v>
      </c>
      <c r="M47" s="21"/>
    </row>
    <row r="48" spans="1:13" ht="14.25" customHeight="1">
      <c r="A48" s="2"/>
      <c r="B48" s="702">
        <v>17</v>
      </c>
      <c r="C48" s="305" t="s">
        <v>115</v>
      </c>
      <c r="D48" s="306">
        <v>7332</v>
      </c>
      <c r="E48" s="307">
        <v>20369</v>
      </c>
      <c r="F48" s="308">
        <v>3213</v>
      </c>
      <c r="G48" s="307">
        <v>8930</v>
      </c>
      <c r="H48" s="307">
        <v>3827</v>
      </c>
      <c r="I48" s="307">
        <v>11227</v>
      </c>
      <c r="J48" s="307">
        <v>2913</v>
      </c>
      <c r="K48" s="309">
        <v>9198</v>
      </c>
      <c r="M48" s="21"/>
    </row>
    <row r="49" spans="1:13" ht="14.25" customHeight="1">
      <c r="A49" s="2"/>
      <c r="B49" s="702"/>
      <c r="C49" s="301" t="s">
        <v>114</v>
      </c>
      <c r="D49" s="302" t="s">
        <v>347</v>
      </c>
      <c r="E49" s="303" t="s">
        <v>347</v>
      </c>
      <c r="F49" s="303" t="s">
        <v>347</v>
      </c>
      <c r="G49" s="303" t="s">
        <v>347</v>
      </c>
      <c r="H49" s="303" t="s">
        <v>347</v>
      </c>
      <c r="I49" s="303" t="s">
        <v>347</v>
      </c>
      <c r="J49" s="303" t="s">
        <v>347</v>
      </c>
      <c r="K49" s="304" t="s">
        <v>347</v>
      </c>
      <c r="M49" s="21"/>
    </row>
    <row r="50" spans="1:13" ht="22.5" customHeight="1">
      <c r="A50" s="2"/>
      <c r="B50" s="523">
        <v>22</v>
      </c>
      <c r="C50" s="310" t="s">
        <v>115</v>
      </c>
      <c r="D50" s="311">
        <v>7621</v>
      </c>
      <c r="E50" s="312">
        <v>20452</v>
      </c>
      <c r="F50" s="312">
        <v>3417</v>
      </c>
      <c r="G50" s="312">
        <v>9122</v>
      </c>
      <c r="H50" s="312">
        <v>4034</v>
      </c>
      <c r="I50" s="312">
        <v>11338</v>
      </c>
      <c r="J50" s="312">
        <v>3015</v>
      </c>
      <c r="K50" s="313">
        <v>8903</v>
      </c>
      <c r="M50" s="21"/>
    </row>
    <row r="51" spans="1:13" ht="22.5" customHeight="1">
      <c r="A51" s="2"/>
      <c r="B51" s="253">
        <v>27</v>
      </c>
      <c r="C51" s="314" t="s">
        <v>115</v>
      </c>
      <c r="D51" s="315">
        <v>7750</v>
      </c>
      <c r="E51" s="316">
        <v>20084</v>
      </c>
      <c r="F51" s="316">
        <v>3431</v>
      </c>
      <c r="G51" s="316">
        <v>8834</v>
      </c>
      <c r="H51" s="316">
        <v>4233</v>
      </c>
      <c r="I51" s="316">
        <v>11374</v>
      </c>
      <c r="J51" s="316">
        <v>3088</v>
      </c>
      <c r="K51" s="317">
        <v>8857</v>
      </c>
      <c r="M51" s="21"/>
    </row>
    <row r="52" spans="1:11" ht="13.5">
      <c r="A52" s="2"/>
      <c r="B52" s="77" t="s">
        <v>368</v>
      </c>
      <c r="C52" s="78"/>
      <c r="D52" s="8"/>
      <c r="E52" s="116" t="s">
        <v>370</v>
      </c>
      <c r="F52" s="8"/>
      <c r="G52" s="80" t="s">
        <v>310</v>
      </c>
      <c r="H52" s="8"/>
      <c r="I52" s="80">
        <v>0.003</v>
      </c>
      <c r="J52" s="8"/>
      <c r="K52" s="80" t="s">
        <v>371</v>
      </c>
    </row>
    <row r="53" spans="1:14" ht="12.75" customHeight="1">
      <c r="A53" s="2"/>
      <c r="B53" s="81" t="s">
        <v>95</v>
      </c>
      <c r="C53" s="82"/>
      <c r="D53" s="9"/>
      <c r="E53" s="9"/>
      <c r="F53" s="9"/>
      <c r="G53" s="79"/>
      <c r="H53" s="9"/>
      <c r="I53" s="9"/>
      <c r="J53" s="9"/>
      <c r="K53" s="9"/>
      <c r="N53" s="5"/>
    </row>
    <row r="54" spans="1:14" ht="12.75" customHeight="1">
      <c r="A54" s="2"/>
      <c r="B54" s="82"/>
      <c r="C54" s="82"/>
      <c r="D54" s="9"/>
      <c r="E54" s="9"/>
      <c r="F54" s="9"/>
      <c r="G54" s="79"/>
      <c r="H54" s="9"/>
      <c r="I54" s="9"/>
      <c r="J54" s="9"/>
      <c r="K54" s="9"/>
      <c r="N54" s="5"/>
    </row>
    <row r="55" spans="1:11" ht="12.75" customHeight="1">
      <c r="A55" s="2"/>
      <c r="B55" s="9"/>
      <c r="C55" s="9"/>
      <c r="D55" s="9"/>
      <c r="E55" s="9"/>
      <c r="F55" s="9"/>
      <c r="G55" s="9"/>
      <c r="H55" s="8"/>
      <c r="I55" s="76" t="s">
        <v>41</v>
      </c>
      <c r="J55" s="83"/>
      <c r="K55" s="8"/>
    </row>
    <row r="56" spans="2:13" ht="12.75" customHeight="1">
      <c r="B56" s="684" t="s">
        <v>5</v>
      </c>
      <c r="C56" s="698"/>
      <c r="D56" s="700" t="s">
        <v>90</v>
      </c>
      <c r="E56" s="701"/>
      <c r="F56" s="696" t="s">
        <v>91</v>
      </c>
      <c r="G56" s="696"/>
      <c r="H56" s="696" t="s">
        <v>92</v>
      </c>
      <c r="I56" s="697"/>
      <c r="J56" s="84"/>
      <c r="K56" s="8"/>
      <c r="M56" s="5"/>
    </row>
    <row r="57" spans="2:14" ht="12.75" customHeight="1">
      <c r="B57" s="685"/>
      <c r="C57" s="699"/>
      <c r="D57" s="462" t="s">
        <v>93</v>
      </c>
      <c r="E57" s="463" t="s">
        <v>6</v>
      </c>
      <c r="F57" s="463" t="s">
        <v>93</v>
      </c>
      <c r="G57" s="463" t="s">
        <v>6</v>
      </c>
      <c r="H57" s="463" t="s">
        <v>93</v>
      </c>
      <c r="I57" s="464" t="s">
        <v>6</v>
      </c>
      <c r="J57" s="8"/>
      <c r="K57" s="8"/>
      <c r="M57" s="7"/>
      <c r="N57" s="5"/>
    </row>
    <row r="58" spans="2:14" ht="9.75" customHeight="1">
      <c r="B58" s="256"/>
      <c r="C58" s="235"/>
      <c r="D58" s="328"/>
      <c r="E58" s="259" t="s">
        <v>94</v>
      </c>
      <c r="F58" s="230"/>
      <c r="G58" s="259" t="s">
        <v>94</v>
      </c>
      <c r="H58" s="230"/>
      <c r="I58" s="231" t="s">
        <v>94</v>
      </c>
      <c r="J58" s="8"/>
      <c r="K58" s="8"/>
      <c r="M58" s="7"/>
      <c r="N58" s="7"/>
    </row>
    <row r="59" spans="2:14" ht="14.25" customHeight="1">
      <c r="B59" s="692" t="s">
        <v>355</v>
      </c>
      <c r="C59" s="264" t="s">
        <v>115</v>
      </c>
      <c r="D59" s="143">
        <v>1899</v>
      </c>
      <c r="E59" s="144">
        <v>6500</v>
      </c>
      <c r="F59" s="145">
        <v>1322</v>
      </c>
      <c r="G59" s="144">
        <v>4693</v>
      </c>
      <c r="H59" s="144">
        <v>682</v>
      </c>
      <c r="I59" s="285">
        <v>2181</v>
      </c>
      <c r="J59" s="8"/>
      <c r="K59" s="8"/>
      <c r="M59" s="7"/>
      <c r="N59" s="7"/>
    </row>
    <row r="60" spans="2:14" ht="14.25" customHeight="1">
      <c r="B60" s="692"/>
      <c r="C60" s="301" t="s">
        <v>114</v>
      </c>
      <c r="D60" s="302" t="s">
        <v>347</v>
      </c>
      <c r="E60" s="303" t="s">
        <v>347</v>
      </c>
      <c r="F60" s="303" t="s">
        <v>347</v>
      </c>
      <c r="G60" s="303" t="s">
        <v>347</v>
      </c>
      <c r="H60" s="303" t="s">
        <v>347</v>
      </c>
      <c r="I60" s="304" t="s">
        <v>347</v>
      </c>
      <c r="J60" s="8"/>
      <c r="K60" s="8"/>
      <c r="M60" s="7"/>
      <c r="N60" s="7"/>
    </row>
    <row r="61" spans="2:14" ht="14.25" customHeight="1">
      <c r="B61" s="702">
        <v>17</v>
      </c>
      <c r="C61" s="305" t="s">
        <v>115</v>
      </c>
      <c r="D61" s="306">
        <v>1950</v>
      </c>
      <c r="E61" s="307">
        <v>6246</v>
      </c>
      <c r="F61" s="308">
        <v>1393</v>
      </c>
      <c r="G61" s="307">
        <v>4554</v>
      </c>
      <c r="H61" s="307">
        <v>645</v>
      </c>
      <c r="I61" s="309">
        <v>1956</v>
      </c>
      <c r="J61" s="8"/>
      <c r="K61" s="8"/>
      <c r="M61" s="7"/>
      <c r="N61" s="7"/>
    </row>
    <row r="62" spans="2:14" ht="14.25" customHeight="1">
      <c r="B62" s="702"/>
      <c r="C62" s="301" t="s">
        <v>114</v>
      </c>
      <c r="D62" s="302" t="s">
        <v>347</v>
      </c>
      <c r="E62" s="303" t="s">
        <v>347</v>
      </c>
      <c r="F62" s="303" t="s">
        <v>347</v>
      </c>
      <c r="G62" s="303" t="s">
        <v>347</v>
      </c>
      <c r="H62" s="303" t="s">
        <v>347</v>
      </c>
      <c r="I62" s="304" t="s">
        <v>347</v>
      </c>
      <c r="J62" s="8"/>
      <c r="K62" s="8"/>
      <c r="M62" s="7"/>
      <c r="N62" s="7"/>
    </row>
    <row r="63" spans="2:11" ht="22.5" customHeight="1">
      <c r="B63" s="523">
        <v>22</v>
      </c>
      <c r="C63" s="310" t="s">
        <v>115</v>
      </c>
      <c r="D63" s="311">
        <v>2013</v>
      </c>
      <c r="E63" s="312">
        <v>6046</v>
      </c>
      <c r="F63" s="312">
        <v>1416</v>
      </c>
      <c r="G63" s="312">
        <v>4316</v>
      </c>
      <c r="H63" s="312">
        <v>622</v>
      </c>
      <c r="I63" s="313">
        <v>1698</v>
      </c>
      <c r="J63" s="8"/>
      <c r="K63" s="8"/>
    </row>
    <row r="64" spans="2:11" ht="22.5" customHeight="1">
      <c r="B64" s="253">
        <v>27</v>
      </c>
      <c r="C64" s="318" t="s">
        <v>115</v>
      </c>
      <c r="D64" s="315">
        <v>1999</v>
      </c>
      <c r="E64" s="316">
        <v>5578</v>
      </c>
      <c r="F64" s="316">
        <v>1434</v>
      </c>
      <c r="G64" s="316">
        <v>4096</v>
      </c>
      <c r="H64" s="316">
        <v>564</v>
      </c>
      <c r="I64" s="317">
        <v>1430</v>
      </c>
      <c r="J64" s="8"/>
      <c r="K64" s="8"/>
    </row>
    <row r="65" spans="2:15" ht="13.5">
      <c r="B65" s="77" t="s">
        <v>369</v>
      </c>
      <c r="C65" s="78"/>
      <c r="D65" s="8"/>
      <c r="E65" s="80" t="s">
        <v>372</v>
      </c>
      <c r="F65" s="8"/>
      <c r="G65" s="80" t="s">
        <v>373</v>
      </c>
      <c r="H65" s="8"/>
      <c r="I65" s="80" t="s">
        <v>374</v>
      </c>
      <c r="J65" s="8"/>
      <c r="K65" s="8"/>
      <c r="L65" s="24"/>
      <c r="O65" s="4"/>
    </row>
    <row r="66" spans="2:11" ht="12.75" customHeight="1">
      <c r="B66" s="81" t="s">
        <v>95</v>
      </c>
      <c r="C66" s="78"/>
      <c r="D66" s="8"/>
      <c r="E66" s="79"/>
      <c r="F66" s="8"/>
      <c r="G66" s="79"/>
      <c r="H66" s="8"/>
      <c r="I66" s="85"/>
      <c r="J66" s="8"/>
      <c r="K66" s="8"/>
    </row>
    <row r="67" spans="2:11" ht="12.75" customHeight="1">
      <c r="B67" s="82"/>
      <c r="C67" s="78"/>
      <c r="D67" s="8"/>
      <c r="E67" s="79"/>
      <c r="F67" s="8"/>
      <c r="G67" s="79"/>
      <c r="H67" s="8"/>
      <c r="I67" s="85"/>
      <c r="J67" s="8"/>
      <c r="K67" s="8"/>
    </row>
    <row r="68" spans="2:11" ht="12.75" customHeight="1">
      <c r="B68" s="8"/>
      <c r="C68" s="82"/>
      <c r="D68" s="9"/>
      <c r="E68" s="9"/>
      <c r="F68" s="9"/>
      <c r="G68" s="9"/>
      <c r="H68" s="9"/>
      <c r="I68" s="8"/>
      <c r="J68" s="75"/>
      <c r="K68" s="76" t="s">
        <v>41</v>
      </c>
    </row>
    <row r="69" spans="1:11" ht="12.75" customHeight="1">
      <c r="A69" s="2"/>
      <c r="B69" s="684" t="s">
        <v>5</v>
      </c>
      <c r="C69" s="698"/>
      <c r="D69" s="700" t="s">
        <v>116</v>
      </c>
      <c r="E69" s="701"/>
      <c r="F69" s="696" t="s">
        <v>117</v>
      </c>
      <c r="G69" s="696"/>
      <c r="H69" s="696" t="s">
        <v>118</v>
      </c>
      <c r="I69" s="696"/>
      <c r="J69" s="696" t="s">
        <v>119</v>
      </c>
      <c r="K69" s="703"/>
    </row>
    <row r="70" spans="1:11" ht="12.75" customHeight="1">
      <c r="A70" s="2"/>
      <c r="B70" s="685"/>
      <c r="C70" s="699"/>
      <c r="D70" s="462" t="s">
        <v>93</v>
      </c>
      <c r="E70" s="463" t="s">
        <v>6</v>
      </c>
      <c r="F70" s="463" t="s">
        <v>93</v>
      </c>
      <c r="G70" s="463" t="s">
        <v>6</v>
      </c>
      <c r="H70" s="463" t="s">
        <v>93</v>
      </c>
      <c r="I70" s="463" t="s">
        <v>6</v>
      </c>
      <c r="J70" s="463" t="s">
        <v>93</v>
      </c>
      <c r="K70" s="464" t="s">
        <v>6</v>
      </c>
    </row>
    <row r="71" spans="1:11" ht="9.75" customHeight="1">
      <c r="A71" s="2"/>
      <c r="B71" s="256"/>
      <c r="C71" s="235"/>
      <c r="D71" s="258"/>
      <c r="E71" s="259" t="s">
        <v>19</v>
      </c>
      <c r="F71" s="260"/>
      <c r="G71" s="259" t="s">
        <v>19</v>
      </c>
      <c r="H71" s="260"/>
      <c r="I71" s="259" t="s">
        <v>19</v>
      </c>
      <c r="J71" s="260"/>
      <c r="K71" s="261" t="s">
        <v>19</v>
      </c>
    </row>
    <row r="72" spans="1:21" ht="14.25" customHeight="1">
      <c r="A72" s="2"/>
      <c r="B72" s="692" t="s">
        <v>355</v>
      </c>
      <c r="C72" s="264" t="s">
        <v>115</v>
      </c>
      <c r="D72" s="265" t="s">
        <v>347</v>
      </c>
      <c r="E72" s="145" t="s">
        <v>347</v>
      </c>
      <c r="F72" s="145" t="s">
        <v>347</v>
      </c>
      <c r="G72" s="145" t="s">
        <v>347</v>
      </c>
      <c r="H72" s="145" t="s">
        <v>347</v>
      </c>
      <c r="I72" s="145" t="s">
        <v>347</v>
      </c>
      <c r="J72" s="145" t="s">
        <v>347</v>
      </c>
      <c r="K72" s="266" t="s">
        <v>347</v>
      </c>
      <c r="M72" s="21"/>
      <c r="U72" s="7"/>
    </row>
    <row r="73" spans="1:21" ht="14.25" customHeight="1">
      <c r="A73" s="2"/>
      <c r="B73" s="692"/>
      <c r="C73" s="301" t="s">
        <v>114</v>
      </c>
      <c r="D73" s="319">
        <f>126+161+93+109+260+188+83</f>
        <v>1020</v>
      </c>
      <c r="E73" s="320">
        <f>402+486+266+334+812+592+278</f>
        <v>3170</v>
      </c>
      <c r="F73" s="303">
        <f>48+168+166+151+108</f>
        <v>641</v>
      </c>
      <c r="G73" s="320">
        <f>170+524+506+530+457</f>
        <v>2187</v>
      </c>
      <c r="H73" s="320">
        <f>95+77+46+70+41</f>
        <v>329</v>
      </c>
      <c r="I73" s="320">
        <f>333+264+114+187+109</f>
        <v>1007</v>
      </c>
      <c r="J73" s="320">
        <f>130+60</f>
        <v>190</v>
      </c>
      <c r="K73" s="321">
        <f>432+179</f>
        <v>611</v>
      </c>
      <c r="M73" s="21"/>
      <c r="U73" s="7"/>
    </row>
    <row r="74" spans="1:13" ht="14.25" customHeight="1">
      <c r="A74" s="2"/>
      <c r="B74" s="702">
        <v>17</v>
      </c>
      <c r="C74" s="305" t="s">
        <v>115</v>
      </c>
      <c r="D74" s="324" t="s">
        <v>347</v>
      </c>
      <c r="E74" s="308" t="s">
        <v>347</v>
      </c>
      <c r="F74" s="308" t="s">
        <v>347</v>
      </c>
      <c r="G74" s="308" t="s">
        <v>347</v>
      </c>
      <c r="H74" s="308" t="s">
        <v>347</v>
      </c>
      <c r="I74" s="308" t="s">
        <v>347</v>
      </c>
      <c r="J74" s="308" t="s">
        <v>347</v>
      </c>
      <c r="K74" s="325" t="s">
        <v>347</v>
      </c>
      <c r="M74" s="21"/>
    </row>
    <row r="75" spans="1:13" ht="14.25" customHeight="1">
      <c r="A75" s="2"/>
      <c r="B75" s="702"/>
      <c r="C75" s="301" t="s">
        <v>114</v>
      </c>
      <c r="D75" s="319">
        <v>1017</v>
      </c>
      <c r="E75" s="320">
        <v>2989</v>
      </c>
      <c r="F75" s="303">
        <v>694</v>
      </c>
      <c r="G75" s="320">
        <v>2152</v>
      </c>
      <c r="H75" s="320">
        <v>311</v>
      </c>
      <c r="I75" s="320">
        <v>869</v>
      </c>
      <c r="J75" s="320">
        <v>180</v>
      </c>
      <c r="K75" s="321">
        <v>545</v>
      </c>
      <c r="M75" s="21"/>
    </row>
    <row r="76" spans="1:13" ht="22.5" customHeight="1">
      <c r="A76" s="2"/>
      <c r="B76" s="523">
        <v>22</v>
      </c>
      <c r="C76" s="326" t="s">
        <v>115</v>
      </c>
      <c r="D76" s="311">
        <v>948</v>
      </c>
      <c r="E76" s="312">
        <v>2665</v>
      </c>
      <c r="F76" s="312">
        <v>667</v>
      </c>
      <c r="G76" s="312">
        <v>2032</v>
      </c>
      <c r="H76" s="312">
        <v>277</v>
      </c>
      <c r="I76" s="312">
        <v>732</v>
      </c>
      <c r="J76" s="312">
        <v>172</v>
      </c>
      <c r="K76" s="313">
        <v>467</v>
      </c>
      <c r="M76" s="21"/>
    </row>
    <row r="77" spans="1:13" ht="22.5" customHeight="1">
      <c r="A77" s="2"/>
      <c r="B77" s="253">
        <v>27</v>
      </c>
      <c r="C77" s="327" t="s">
        <v>115</v>
      </c>
      <c r="D77" s="315">
        <v>884</v>
      </c>
      <c r="E77" s="316">
        <v>2334</v>
      </c>
      <c r="F77" s="316">
        <v>684</v>
      </c>
      <c r="G77" s="316">
        <v>1936</v>
      </c>
      <c r="H77" s="316">
        <v>258</v>
      </c>
      <c r="I77" s="316">
        <v>611</v>
      </c>
      <c r="J77" s="316">
        <v>161</v>
      </c>
      <c r="K77" s="317">
        <v>407</v>
      </c>
      <c r="M77" s="21"/>
    </row>
    <row r="78" spans="1:12" ht="13.5">
      <c r="A78" s="2"/>
      <c r="B78" s="77" t="s">
        <v>368</v>
      </c>
      <c r="C78" s="78"/>
      <c r="D78" s="8"/>
      <c r="E78" s="80" t="s">
        <v>375</v>
      </c>
      <c r="F78" s="86"/>
      <c r="G78" s="80" t="s">
        <v>376</v>
      </c>
      <c r="H78" s="65"/>
      <c r="I78" s="80" t="s">
        <v>377</v>
      </c>
      <c r="J78" s="65"/>
      <c r="K78" s="80" t="s">
        <v>378</v>
      </c>
      <c r="L78" s="33"/>
    </row>
    <row r="79" spans="1:14" ht="12.75" customHeight="1">
      <c r="A79" s="2"/>
      <c r="B79" s="81" t="s">
        <v>95</v>
      </c>
      <c r="C79" s="82"/>
      <c r="D79" s="9"/>
      <c r="E79" s="87"/>
      <c r="F79" s="9"/>
      <c r="G79" s="87"/>
      <c r="H79" s="9"/>
      <c r="I79" s="87"/>
      <c r="J79" s="9"/>
      <c r="K79" s="87"/>
      <c r="N79" s="5"/>
    </row>
    <row r="80" spans="1:14" ht="12.75" customHeight="1">
      <c r="A80" s="2"/>
      <c r="B80" s="82"/>
      <c r="C80" s="82"/>
      <c r="D80" s="9"/>
      <c r="E80" s="87"/>
      <c r="F80" s="9"/>
      <c r="G80" s="87"/>
      <c r="H80" s="9"/>
      <c r="I80" s="87"/>
      <c r="J80" s="9"/>
      <c r="K80" s="87"/>
      <c r="N80" s="5"/>
    </row>
    <row r="81" spans="1:11" ht="12.75" customHeight="1">
      <c r="A81" s="2"/>
      <c r="B81" s="9"/>
      <c r="C81" s="9"/>
      <c r="D81" s="9"/>
      <c r="E81" s="9"/>
      <c r="F81" s="8"/>
      <c r="G81" s="76" t="s">
        <v>41</v>
      </c>
      <c r="H81" s="88"/>
      <c r="I81" s="88"/>
      <c r="J81" s="8"/>
      <c r="K81" s="8"/>
    </row>
    <row r="82" spans="2:11" ht="12.75" customHeight="1">
      <c r="B82" s="684" t="s">
        <v>5</v>
      </c>
      <c r="C82" s="698"/>
      <c r="D82" s="700" t="s">
        <v>120</v>
      </c>
      <c r="E82" s="701"/>
      <c r="F82" s="696" t="s">
        <v>121</v>
      </c>
      <c r="G82" s="703"/>
      <c r="H82" s="8"/>
      <c r="I82" s="8"/>
      <c r="J82" s="8"/>
      <c r="K82" s="8"/>
    </row>
    <row r="83" spans="2:12" ht="12.75" customHeight="1">
      <c r="B83" s="685"/>
      <c r="C83" s="699"/>
      <c r="D83" s="462" t="s">
        <v>93</v>
      </c>
      <c r="E83" s="463" t="s">
        <v>6</v>
      </c>
      <c r="F83" s="463" t="s">
        <v>93</v>
      </c>
      <c r="G83" s="464" t="s">
        <v>6</v>
      </c>
      <c r="H83" s="8"/>
      <c r="I83" s="8"/>
      <c r="J83" s="8"/>
      <c r="K83" s="8"/>
      <c r="L83" s="5"/>
    </row>
    <row r="84" spans="2:11" ht="9.75" customHeight="1">
      <c r="B84" s="256"/>
      <c r="C84" s="235"/>
      <c r="D84" s="329"/>
      <c r="E84" s="259" t="s">
        <v>94</v>
      </c>
      <c r="F84" s="259"/>
      <c r="G84" s="261" t="s">
        <v>94</v>
      </c>
      <c r="H84" s="8"/>
      <c r="I84" s="8"/>
      <c r="J84" s="8"/>
      <c r="K84" s="8"/>
    </row>
    <row r="85" spans="2:14" ht="14.25" customHeight="1">
      <c r="B85" s="692" t="s">
        <v>355</v>
      </c>
      <c r="C85" s="264" t="s">
        <v>115</v>
      </c>
      <c r="D85" s="265" t="s">
        <v>347</v>
      </c>
      <c r="E85" s="145" t="s">
        <v>347</v>
      </c>
      <c r="F85" s="145" t="s">
        <v>347</v>
      </c>
      <c r="G85" s="266" t="s">
        <v>347</v>
      </c>
      <c r="H85" s="8"/>
      <c r="I85" s="8"/>
      <c r="J85" s="8"/>
      <c r="K85" s="8"/>
      <c r="M85" s="7"/>
      <c r="N85" s="7"/>
    </row>
    <row r="86" spans="2:14" ht="14.25" customHeight="1">
      <c r="B86" s="692"/>
      <c r="C86" s="301" t="s">
        <v>114</v>
      </c>
      <c r="D86" s="319">
        <v>36</v>
      </c>
      <c r="E86" s="320">
        <v>97</v>
      </c>
      <c r="F86" s="303">
        <f>41+19+25</f>
        <v>85</v>
      </c>
      <c r="G86" s="321">
        <f>109+39+50</f>
        <v>198</v>
      </c>
      <c r="H86" s="8"/>
      <c r="I86" s="8"/>
      <c r="J86" s="8"/>
      <c r="K86" s="8"/>
      <c r="M86" s="7"/>
      <c r="N86" s="7"/>
    </row>
    <row r="87" spans="2:14" ht="14.25" customHeight="1">
      <c r="B87" s="702">
        <v>17</v>
      </c>
      <c r="C87" s="305" t="s">
        <v>115</v>
      </c>
      <c r="D87" s="324" t="s">
        <v>347</v>
      </c>
      <c r="E87" s="308" t="s">
        <v>347</v>
      </c>
      <c r="F87" s="308" t="s">
        <v>347</v>
      </c>
      <c r="G87" s="325" t="s">
        <v>347</v>
      </c>
      <c r="H87" s="8"/>
      <c r="I87" s="8"/>
      <c r="J87" s="8"/>
      <c r="K87" s="8"/>
      <c r="M87" s="7"/>
      <c r="N87" s="7"/>
    </row>
    <row r="88" spans="2:14" ht="14.25" customHeight="1">
      <c r="B88" s="702"/>
      <c r="C88" s="301" t="s">
        <v>114</v>
      </c>
      <c r="D88" s="319">
        <v>35</v>
      </c>
      <c r="E88" s="320">
        <v>85</v>
      </c>
      <c r="F88" s="303">
        <v>80</v>
      </c>
      <c r="G88" s="321">
        <v>168</v>
      </c>
      <c r="H88" s="8"/>
      <c r="I88" s="8"/>
      <c r="J88" s="8"/>
      <c r="K88" s="8"/>
      <c r="M88" s="7"/>
      <c r="N88" s="7"/>
    </row>
    <row r="89" spans="2:14" ht="22.5" customHeight="1">
      <c r="B89" s="523">
        <v>22</v>
      </c>
      <c r="C89" s="414" t="s">
        <v>115</v>
      </c>
      <c r="D89" s="415">
        <v>31</v>
      </c>
      <c r="E89" s="416">
        <v>73</v>
      </c>
      <c r="F89" s="416">
        <v>65</v>
      </c>
      <c r="G89" s="417">
        <v>131</v>
      </c>
      <c r="H89" s="8"/>
      <c r="I89" s="8"/>
      <c r="J89" s="8"/>
      <c r="K89" s="8"/>
      <c r="M89" s="7"/>
      <c r="N89" s="7"/>
    </row>
    <row r="90" spans="2:14" ht="22.5" customHeight="1">
      <c r="B90" s="253">
        <v>27</v>
      </c>
      <c r="C90" s="392" t="s">
        <v>115</v>
      </c>
      <c r="D90" s="411">
        <v>25</v>
      </c>
      <c r="E90" s="412">
        <v>59</v>
      </c>
      <c r="F90" s="412">
        <v>58</v>
      </c>
      <c r="G90" s="413">
        <v>108</v>
      </c>
      <c r="H90" s="8"/>
      <c r="I90" s="8"/>
      <c r="J90" s="8"/>
      <c r="K90" s="8"/>
      <c r="M90" s="7"/>
      <c r="N90" s="7"/>
    </row>
    <row r="91" spans="2:11" ht="13.5">
      <c r="B91" s="77" t="s">
        <v>368</v>
      </c>
      <c r="C91" s="78"/>
      <c r="D91" s="8"/>
      <c r="E91" s="80" t="s">
        <v>379</v>
      </c>
      <c r="F91" s="65"/>
      <c r="G91" s="80" t="s">
        <v>380</v>
      </c>
      <c r="H91" s="8"/>
      <c r="I91" s="8"/>
      <c r="J91" s="8"/>
      <c r="K91" s="8"/>
    </row>
    <row r="92" spans="2:11" ht="12.75" customHeight="1">
      <c r="B92" s="81" t="s">
        <v>95</v>
      </c>
      <c r="C92" s="82"/>
      <c r="D92" s="9"/>
      <c r="E92" s="87"/>
      <c r="F92" s="49"/>
      <c r="G92" s="114" t="s">
        <v>111</v>
      </c>
      <c r="H92" s="113"/>
      <c r="I92" s="113"/>
      <c r="J92" s="8"/>
      <c r="K92" s="8"/>
    </row>
  </sheetData>
  <sheetProtection/>
  <mergeCells count="58">
    <mergeCell ref="F29:F30"/>
    <mergeCell ref="E19:E20"/>
    <mergeCell ref="B35:B36"/>
    <mergeCell ref="H43:I43"/>
    <mergeCell ref="D36:E36"/>
    <mergeCell ref="F43:G43"/>
    <mergeCell ref="B43:C44"/>
    <mergeCell ref="B29:C31"/>
    <mergeCell ref="B33:B34"/>
    <mergeCell ref="D34:E34"/>
    <mergeCell ref="H19:H20"/>
    <mergeCell ref="D33:E33"/>
    <mergeCell ref="D31:E31"/>
    <mergeCell ref="I26:J26"/>
    <mergeCell ref="G3:I3"/>
    <mergeCell ref="I17:K17"/>
    <mergeCell ref="I4:I5"/>
    <mergeCell ref="H18:K18"/>
    <mergeCell ref="I27:J27"/>
    <mergeCell ref="D29:E30"/>
    <mergeCell ref="G19:G20"/>
    <mergeCell ref="E4:E5"/>
    <mergeCell ref="B11:G11"/>
    <mergeCell ref="K19:K20"/>
    <mergeCell ref="B22:B23"/>
    <mergeCell ref="F4:F5"/>
    <mergeCell ref="B4:C5"/>
    <mergeCell ref="D4:D5"/>
    <mergeCell ref="C6:C10"/>
    <mergeCell ref="I19:J20"/>
    <mergeCell ref="D35:E35"/>
    <mergeCell ref="B61:B62"/>
    <mergeCell ref="D18:D20"/>
    <mergeCell ref="B18:C20"/>
    <mergeCell ref="D38:E38"/>
    <mergeCell ref="B46:B47"/>
    <mergeCell ref="B56:C57"/>
    <mergeCell ref="B24:B25"/>
    <mergeCell ref="D37:E37"/>
    <mergeCell ref="D43:E43"/>
    <mergeCell ref="B87:B88"/>
    <mergeCell ref="J69:K69"/>
    <mergeCell ref="D82:E82"/>
    <mergeCell ref="F82:G82"/>
    <mergeCell ref="D69:E69"/>
    <mergeCell ref="B59:B60"/>
    <mergeCell ref="B85:B86"/>
    <mergeCell ref="B74:B75"/>
    <mergeCell ref="J43:K43"/>
    <mergeCell ref="B82:C83"/>
    <mergeCell ref="H56:I56"/>
    <mergeCell ref="F56:G56"/>
    <mergeCell ref="H69:I69"/>
    <mergeCell ref="F69:G69"/>
    <mergeCell ref="D56:E56"/>
    <mergeCell ref="B72:B73"/>
    <mergeCell ref="B69:C70"/>
    <mergeCell ref="B48:B49"/>
  </mergeCells>
  <printOptions/>
  <pageMargins left="0.7480314960629921" right="0.7480314960629921" top="0.8267716535433072" bottom="0.8661417322834646" header="0.5118110236220472" footer="0.5118110236220472"/>
  <pageSetup firstPageNumber="23" useFirstPageNumber="1" horizontalDpi="600" verticalDpi="600" orientation="portrait" paperSize="9" r:id="rId1"/>
  <rowBreaks count="1" manualBreakCount="1">
    <brk id="40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L131"/>
  <sheetViews>
    <sheetView view="pageBreakPreview" zoomScaleSheetLayoutView="100" workbookViewId="0" topLeftCell="A127">
      <selection activeCell="O12" sqref="O12"/>
    </sheetView>
  </sheetViews>
  <sheetFormatPr defaultColWidth="9.00390625" defaultRowHeight="13.5"/>
  <cols>
    <col min="1" max="1" width="1.4921875" style="1" customWidth="1"/>
    <col min="2" max="2" width="16.875" style="1" customWidth="1"/>
    <col min="3" max="3" width="7.00390625" style="1" customWidth="1"/>
    <col min="4" max="11" width="9.00390625" style="1" customWidth="1"/>
    <col min="12" max="12" width="19.375" style="1" bestFit="1" customWidth="1"/>
    <col min="13" max="16384" width="9.00390625" style="1" customWidth="1"/>
  </cols>
  <sheetData>
    <row r="1" spans="2:11" ht="7.5" customHeight="1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s="536" customFormat="1" ht="21.75" customHeight="1">
      <c r="B2" s="545" t="s">
        <v>431</v>
      </c>
      <c r="C2" s="545"/>
      <c r="D2" s="545"/>
      <c r="E2" s="545"/>
      <c r="F2" s="545"/>
      <c r="G2" s="546"/>
      <c r="H2" s="546"/>
      <c r="I2" s="547"/>
      <c r="J2" s="547"/>
      <c r="K2" s="547"/>
    </row>
    <row r="3" spans="2:11" ht="13.5" customHeight="1">
      <c r="B3" s="9"/>
      <c r="C3" s="9"/>
      <c r="D3" s="9"/>
      <c r="E3" s="688" t="s">
        <v>383</v>
      </c>
      <c r="F3" s="688"/>
      <c r="G3" s="688"/>
      <c r="H3" s="9"/>
      <c r="I3" s="49"/>
      <c r="J3" s="49"/>
      <c r="K3" s="49"/>
    </row>
    <row r="4" spans="2:11" ht="13.5" customHeight="1">
      <c r="B4" s="684" t="s">
        <v>58</v>
      </c>
      <c r="C4" s="766"/>
      <c r="D4" s="700" t="s">
        <v>420</v>
      </c>
      <c r="E4" s="701"/>
      <c r="F4" s="701"/>
      <c r="G4" s="697"/>
      <c r="H4" s="100"/>
      <c r="I4" s="101"/>
      <c r="J4" s="101"/>
      <c r="K4" s="101"/>
    </row>
    <row r="5" spans="2:11" ht="13.5" customHeight="1">
      <c r="B5" s="685"/>
      <c r="C5" s="767"/>
      <c r="D5" s="462" t="s">
        <v>7</v>
      </c>
      <c r="E5" s="463" t="s">
        <v>0</v>
      </c>
      <c r="F5" s="463" t="s">
        <v>1</v>
      </c>
      <c r="G5" s="464" t="s">
        <v>59</v>
      </c>
      <c r="H5" s="50"/>
      <c r="I5" s="51"/>
      <c r="J5" s="51"/>
      <c r="K5" s="51"/>
    </row>
    <row r="6" spans="2:11" ht="13.5">
      <c r="B6" s="226"/>
      <c r="C6" s="227"/>
      <c r="D6" s="299" t="s">
        <v>19</v>
      </c>
      <c r="E6" s="230" t="s">
        <v>19</v>
      </c>
      <c r="F6" s="230" t="s">
        <v>19</v>
      </c>
      <c r="G6" s="332" t="s">
        <v>100</v>
      </c>
      <c r="H6" s="12"/>
      <c r="I6" s="11"/>
      <c r="J6" s="11"/>
      <c r="K6" s="96"/>
    </row>
    <row r="7" spans="2:11" ht="16.5" customHeight="1">
      <c r="B7" s="692" t="s">
        <v>101</v>
      </c>
      <c r="C7" s="284" t="s">
        <v>115</v>
      </c>
      <c r="D7" s="333">
        <f>E7+F7</f>
        <v>32308</v>
      </c>
      <c r="E7" s="334">
        <v>18992</v>
      </c>
      <c r="F7" s="334">
        <v>13316</v>
      </c>
      <c r="G7" s="335">
        <v>100</v>
      </c>
      <c r="H7" s="16"/>
      <c r="I7" s="17"/>
      <c r="J7" s="17"/>
      <c r="K7" s="97"/>
    </row>
    <row r="8" spans="2:11" ht="16.5" customHeight="1">
      <c r="B8" s="692"/>
      <c r="C8" s="337" t="s">
        <v>114</v>
      </c>
      <c r="D8" s="338">
        <f>SUM(E8:F8)</f>
        <v>3529</v>
      </c>
      <c r="E8" s="339">
        <f>E10+E18+E42+E26</f>
        <v>2095</v>
      </c>
      <c r="F8" s="339">
        <f>F10+F18+F26+F42</f>
        <v>1434</v>
      </c>
      <c r="G8" s="340">
        <v>100</v>
      </c>
      <c r="H8" s="16"/>
      <c r="I8" s="17"/>
      <c r="J8" s="17"/>
      <c r="K8" s="97"/>
    </row>
    <row r="9" spans="2:11" ht="16.5" customHeight="1">
      <c r="B9" s="757" t="s">
        <v>44</v>
      </c>
      <c r="C9" s="342" t="s">
        <v>115</v>
      </c>
      <c r="D9" s="343">
        <f>E9+F9</f>
        <v>2114</v>
      </c>
      <c r="E9" s="344">
        <f>E11+E13+E15</f>
        <v>1262</v>
      </c>
      <c r="F9" s="344">
        <f>F11+F13+F15</f>
        <v>852</v>
      </c>
      <c r="G9" s="345">
        <f>D9/D7*100</f>
        <v>6.543271016466509</v>
      </c>
      <c r="H9" s="16"/>
      <c r="I9" s="17"/>
      <c r="J9" s="17"/>
      <c r="K9" s="98"/>
    </row>
    <row r="10" spans="2:11" ht="16.5" customHeight="1">
      <c r="B10" s="757"/>
      <c r="C10" s="337" t="s">
        <v>114</v>
      </c>
      <c r="D10" s="338">
        <f>SUM(E10:F10)</f>
        <v>313</v>
      </c>
      <c r="E10" s="339">
        <f>E12+E14+E16</f>
        <v>267</v>
      </c>
      <c r="F10" s="339">
        <f>F12+F14+F16</f>
        <v>46</v>
      </c>
      <c r="G10" s="341">
        <f>D10/D8*100</f>
        <v>8.869368092944176</v>
      </c>
      <c r="H10" s="16"/>
      <c r="I10" s="17"/>
      <c r="J10" s="17"/>
      <c r="K10" s="98"/>
    </row>
    <row r="11" spans="2:11" ht="16.5" customHeight="1">
      <c r="B11" s="702" t="s">
        <v>102</v>
      </c>
      <c r="C11" s="342" t="s">
        <v>115</v>
      </c>
      <c r="D11" s="346">
        <f>E11+F11</f>
        <v>2067</v>
      </c>
      <c r="E11" s="347">
        <v>1226</v>
      </c>
      <c r="F11" s="347">
        <v>841</v>
      </c>
      <c r="G11" s="345">
        <f>D11/D7*100</f>
        <v>6.3977962114646525</v>
      </c>
      <c r="H11" s="13"/>
      <c r="I11" s="14"/>
      <c r="J11" s="14"/>
      <c r="K11" s="98"/>
    </row>
    <row r="12" spans="2:11" ht="16.5" customHeight="1">
      <c r="B12" s="702"/>
      <c r="C12" s="337" t="s">
        <v>114</v>
      </c>
      <c r="D12" s="338">
        <f>SUM(E12:F12)</f>
        <v>305</v>
      </c>
      <c r="E12" s="339">
        <v>261</v>
      </c>
      <c r="F12" s="339">
        <v>44</v>
      </c>
      <c r="G12" s="340">
        <f>D12/D8*100</f>
        <v>8.64267497874752</v>
      </c>
      <c r="H12" s="16"/>
      <c r="I12" s="17"/>
      <c r="J12" s="17"/>
      <c r="K12" s="97"/>
    </row>
    <row r="13" spans="2:11" ht="16.5" customHeight="1">
      <c r="B13" s="702" t="s">
        <v>103</v>
      </c>
      <c r="C13" s="342" t="s">
        <v>115</v>
      </c>
      <c r="D13" s="346">
        <f>E13+F13</f>
        <v>39</v>
      </c>
      <c r="E13" s="347">
        <v>31</v>
      </c>
      <c r="F13" s="347">
        <v>8</v>
      </c>
      <c r="G13" s="345">
        <f>D13/D7*100</f>
        <v>0.1207131360653708</v>
      </c>
      <c r="H13" s="13"/>
      <c r="I13" s="14"/>
      <c r="J13" s="14"/>
      <c r="K13" s="98"/>
    </row>
    <row r="14" spans="2:11" ht="16.5" customHeight="1">
      <c r="B14" s="702"/>
      <c r="C14" s="337" t="s">
        <v>114</v>
      </c>
      <c r="D14" s="338">
        <f>SUM(E14:F14)</f>
        <v>6</v>
      </c>
      <c r="E14" s="339">
        <v>5</v>
      </c>
      <c r="F14" s="339">
        <v>1</v>
      </c>
      <c r="G14" s="340">
        <f>D14/D8*100</f>
        <v>0.1700198356474922</v>
      </c>
      <c r="H14" s="16"/>
      <c r="I14" s="17"/>
      <c r="J14" s="17"/>
      <c r="K14" s="97"/>
    </row>
    <row r="15" spans="2:11" ht="16.5" customHeight="1">
      <c r="B15" s="702" t="s">
        <v>104</v>
      </c>
      <c r="C15" s="342" t="s">
        <v>115</v>
      </c>
      <c r="D15" s="348">
        <f>E15+F15</f>
        <v>8</v>
      </c>
      <c r="E15" s="349">
        <v>5</v>
      </c>
      <c r="F15" s="349">
        <v>3</v>
      </c>
      <c r="G15" s="345">
        <f>D15/D7*100</f>
        <v>0.02476166893648632</v>
      </c>
      <c r="H15" s="19"/>
      <c r="I15" s="20"/>
      <c r="J15" s="20"/>
      <c r="K15" s="98"/>
    </row>
    <row r="16" spans="2:11" ht="16.5" customHeight="1">
      <c r="B16" s="702"/>
      <c r="C16" s="337" t="s">
        <v>114</v>
      </c>
      <c r="D16" s="338">
        <f>SUM(E16:F16)</f>
        <v>2</v>
      </c>
      <c r="E16" s="339">
        <v>1</v>
      </c>
      <c r="F16" s="339">
        <v>1</v>
      </c>
      <c r="G16" s="340">
        <f>D16/D8*100</f>
        <v>0.05667327854916407</v>
      </c>
      <c r="H16" s="16"/>
      <c r="I16" s="17"/>
      <c r="J16" s="17"/>
      <c r="K16" s="97"/>
    </row>
    <row r="17" spans="2:11" ht="16.5" customHeight="1">
      <c r="B17" s="758" t="s">
        <v>45</v>
      </c>
      <c r="C17" s="342" t="s">
        <v>115</v>
      </c>
      <c r="D17" s="343">
        <f>E17+F17</f>
        <v>13182</v>
      </c>
      <c r="E17" s="344">
        <f>E19+E21+E23</f>
        <v>8911</v>
      </c>
      <c r="F17" s="344">
        <f>F19+F21+F23</f>
        <v>4271</v>
      </c>
      <c r="G17" s="345">
        <f>D17/D7*100</f>
        <v>40.80103999009533</v>
      </c>
      <c r="H17" s="16"/>
      <c r="I17" s="17"/>
      <c r="J17" s="17"/>
      <c r="K17" s="98"/>
    </row>
    <row r="18" spans="2:11" ht="16.5" customHeight="1">
      <c r="B18" s="758"/>
      <c r="C18" s="337" t="s">
        <v>114</v>
      </c>
      <c r="D18" s="338">
        <f>SUM(E18:F18)</f>
        <v>1453</v>
      </c>
      <c r="E18" s="339">
        <f>E20+E22+E24</f>
        <v>942</v>
      </c>
      <c r="F18" s="339">
        <f>F20+F22+F24</f>
        <v>511</v>
      </c>
      <c r="G18" s="340">
        <f>D18/D8*100</f>
        <v>41.1731368659677</v>
      </c>
      <c r="H18" s="16"/>
      <c r="I18" s="17"/>
      <c r="J18" s="17"/>
      <c r="K18" s="97"/>
    </row>
    <row r="19" spans="2:11" ht="16.5" customHeight="1">
      <c r="B19" s="702" t="s">
        <v>105</v>
      </c>
      <c r="C19" s="342" t="s">
        <v>115</v>
      </c>
      <c r="D19" s="346">
        <f>E19+F19</f>
        <v>78</v>
      </c>
      <c r="E19" s="347">
        <v>64</v>
      </c>
      <c r="F19" s="347">
        <v>14</v>
      </c>
      <c r="G19" s="345">
        <f>D19/D7*100</f>
        <v>0.2414262721307416</v>
      </c>
      <c r="H19" s="13"/>
      <c r="I19" s="14"/>
      <c r="J19" s="14"/>
      <c r="K19" s="98"/>
    </row>
    <row r="20" spans="2:11" ht="16.5" customHeight="1">
      <c r="B20" s="702"/>
      <c r="C20" s="337" t="s">
        <v>114</v>
      </c>
      <c r="D20" s="338">
        <f>SUM(E20:F20)</f>
        <v>20</v>
      </c>
      <c r="E20" s="339">
        <v>18</v>
      </c>
      <c r="F20" s="339">
        <v>2</v>
      </c>
      <c r="G20" s="340">
        <f>D20/D8*100</f>
        <v>0.5667327854916406</v>
      </c>
      <c r="H20" s="16"/>
      <c r="I20" s="17"/>
      <c r="J20" s="17"/>
      <c r="K20" s="97"/>
    </row>
    <row r="21" spans="2:11" ht="16.5" customHeight="1">
      <c r="B21" s="702" t="s">
        <v>60</v>
      </c>
      <c r="C21" s="342" t="s">
        <v>115</v>
      </c>
      <c r="D21" s="346">
        <f>E21+F21</f>
        <v>3263</v>
      </c>
      <c r="E21" s="347">
        <v>2769</v>
      </c>
      <c r="F21" s="347">
        <v>494</v>
      </c>
      <c r="G21" s="345">
        <f>D21/D7*100</f>
        <v>10.099665717469357</v>
      </c>
      <c r="H21" s="13"/>
      <c r="I21" s="14"/>
      <c r="J21" s="14"/>
      <c r="K21" s="98"/>
    </row>
    <row r="22" spans="2:11" ht="16.5" customHeight="1">
      <c r="B22" s="702"/>
      <c r="C22" s="337" t="s">
        <v>114</v>
      </c>
      <c r="D22" s="338">
        <f>SUM(E22:F22)</f>
        <v>423</v>
      </c>
      <c r="E22" s="339">
        <v>368</v>
      </c>
      <c r="F22" s="339">
        <v>55</v>
      </c>
      <c r="G22" s="340">
        <f>D22/D8*100</f>
        <v>11.986398413148201</v>
      </c>
      <c r="H22" s="16"/>
      <c r="I22" s="17"/>
      <c r="J22" s="17"/>
      <c r="K22" s="97"/>
    </row>
    <row r="23" spans="2:11" ht="16.5" customHeight="1">
      <c r="B23" s="702" t="s">
        <v>61</v>
      </c>
      <c r="C23" s="342" t="s">
        <v>115</v>
      </c>
      <c r="D23" s="346">
        <f>E23+F23</f>
        <v>9841</v>
      </c>
      <c r="E23" s="347">
        <v>6078</v>
      </c>
      <c r="F23" s="347">
        <v>3763</v>
      </c>
      <c r="G23" s="345">
        <f>D23/D7*100</f>
        <v>30.459948000495235</v>
      </c>
      <c r="H23" s="13"/>
      <c r="I23" s="14"/>
      <c r="J23" s="14"/>
      <c r="K23" s="98"/>
    </row>
    <row r="24" spans="2:11" ht="16.5" customHeight="1">
      <c r="B24" s="702"/>
      <c r="C24" s="337" t="s">
        <v>114</v>
      </c>
      <c r="D24" s="338">
        <f>SUM(E24:F24)</f>
        <v>1010</v>
      </c>
      <c r="E24" s="339">
        <v>556</v>
      </c>
      <c r="F24" s="339">
        <v>454</v>
      </c>
      <c r="G24" s="340">
        <f>D24/D8*100</f>
        <v>28.620005667327852</v>
      </c>
      <c r="H24" s="16"/>
      <c r="I24" s="17"/>
      <c r="J24" s="17"/>
      <c r="K24" s="97"/>
    </row>
    <row r="25" spans="2:11" ht="16.5" customHeight="1">
      <c r="B25" s="757" t="s">
        <v>46</v>
      </c>
      <c r="C25" s="342" t="s">
        <v>115</v>
      </c>
      <c r="D25" s="343">
        <f>E25+F25</f>
        <v>16941</v>
      </c>
      <c r="E25" s="344">
        <f>E27+E29+E31+E33+E35+E37+E39</f>
        <v>8772</v>
      </c>
      <c r="F25" s="344">
        <f>F27+F29+F31+F33+F35+F37+F39</f>
        <v>8169</v>
      </c>
      <c r="G25" s="345">
        <f>D25/D7*100</f>
        <v>52.43592918162684</v>
      </c>
      <c r="H25" s="16"/>
      <c r="I25" s="17"/>
      <c r="J25" s="17"/>
      <c r="K25" s="98"/>
    </row>
    <row r="26" spans="2:11" ht="16.5" customHeight="1">
      <c r="B26" s="757"/>
      <c r="C26" s="337" t="s">
        <v>114</v>
      </c>
      <c r="D26" s="338">
        <f>SUM(E26:F26)</f>
        <v>1761</v>
      </c>
      <c r="E26" s="339">
        <f>E28+E30+E32+E34+E36+E38+E40</f>
        <v>884</v>
      </c>
      <c r="F26" s="339">
        <f>F28+F32+F34+F36+F38+F40+F30</f>
        <v>877</v>
      </c>
      <c r="G26" s="340">
        <f>D26/D8*100</f>
        <v>49.90082176253896</v>
      </c>
      <c r="H26" s="16"/>
      <c r="I26" s="17"/>
      <c r="J26" s="17"/>
      <c r="K26" s="97"/>
    </row>
    <row r="27" spans="2:11" ht="16.5" customHeight="1">
      <c r="B27" s="445" t="s">
        <v>62</v>
      </c>
      <c r="C27" s="342" t="s">
        <v>115</v>
      </c>
      <c r="D27" s="346">
        <f>E27+F27</f>
        <v>123</v>
      </c>
      <c r="E27" s="347">
        <v>97</v>
      </c>
      <c r="F27" s="347">
        <v>26</v>
      </c>
      <c r="G27" s="345">
        <f>D27/D7*100</f>
        <v>0.3807106598984772</v>
      </c>
      <c r="H27" s="13"/>
      <c r="I27" s="14"/>
      <c r="J27" s="14"/>
      <c r="K27" s="98"/>
    </row>
    <row r="28" spans="2:11" ht="16.5" customHeight="1">
      <c r="B28" s="446" t="s">
        <v>63</v>
      </c>
      <c r="C28" s="337" t="s">
        <v>114</v>
      </c>
      <c r="D28" s="338">
        <f>SUM(E28:F28)</f>
        <v>8</v>
      </c>
      <c r="E28" s="339">
        <v>8</v>
      </c>
      <c r="F28" s="339">
        <v>0</v>
      </c>
      <c r="G28" s="340">
        <f>D28/D8*100</f>
        <v>0.22669311419665628</v>
      </c>
      <c r="H28" s="16"/>
      <c r="I28" s="17"/>
      <c r="J28" s="17"/>
      <c r="K28" s="97"/>
    </row>
    <row r="29" spans="2:11" ht="16.5" customHeight="1">
      <c r="B29" s="741" t="s">
        <v>64</v>
      </c>
      <c r="C29" s="342" t="s">
        <v>115</v>
      </c>
      <c r="D29" s="346">
        <f>E29+F29</f>
        <v>1921</v>
      </c>
      <c r="E29" s="347">
        <v>1520</v>
      </c>
      <c r="F29" s="347">
        <v>401</v>
      </c>
      <c r="G29" s="345">
        <f>D29/D7*100</f>
        <v>5.945895753373778</v>
      </c>
      <c r="H29" s="13"/>
      <c r="I29" s="14"/>
      <c r="J29" s="14"/>
      <c r="K29" s="98"/>
    </row>
    <row r="30" spans="2:11" ht="16.5" customHeight="1">
      <c r="B30" s="756"/>
      <c r="C30" s="337" t="s">
        <v>114</v>
      </c>
      <c r="D30" s="338">
        <f>SUM(E30:F30)</f>
        <v>145</v>
      </c>
      <c r="E30" s="339">
        <v>121</v>
      </c>
      <c r="F30" s="339">
        <v>24</v>
      </c>
      <c r="G30" s="340">
        <f>D30/D8*100</f>
        <v>4.108812694814395</v>
      </c>
      <c r="H30" s="16"/>
      <c r="I30" s="17"/>
      <c r="J30" s="17"/>
      <c r="K30" s="97"/>
    </row>
    <row r="31" spans="2:11" ht="16.5" customHeight="1">
      <c r="B31" s="742" t="s">
        <v>65</v>
      </c>
      <c r="C31" s="342" t="s">
        <v>115</v>
      </c>
      <c r="D31" s="346">
        <f>E31+F31</f>
        <v>5751</v>
      </c>
      <c r="E31" s="347">
        <v>2747</v>
      </c>
      <c r="F31" s="347">
        <v>3004</v>
      </c>
      <c r="G31" s="345">
        <f>D31/D7*100</f>
        <v>17.8005447567166</v>
      </c>
      <c r="H31" s="13"/>
      <c r="I31" s="14"/>
      <c r="J31" s="14"/>
      <c r="K31" s="98"/>
    </row>
    <row r="32" spans="2:11" ht="16.5" customHeight="1">
      <c r="B32" s="742"/>
      <c r="C32" s="337" t="s">
        <v>114</v>
      </c>
      <c r="D32" s="338">
        <f>SUM(E32:F32)</f>
        <v>677</v>
      </c>
      <c r="E32" s="339">
        <v>331</v>
      </c>
      <c r="F32" s="339">
        <v>346</v>
      </c>
      <c r="G32" s="340">
        <f>D32/D8*100</f>
        <v>19.183904788892036</v>
      </c>
      <c r="H32" s="16"/>
      <c r="I32" s="17"/>
      <c r="J32" s="17"/>
      <c r="K32" s="97"/>
    </row>
    <row r="33" spans="2:11" ht="16.5" customHeight="1">
      <c r="B33" s="741" t="s">
        <v>66</v>
      </c>
      <c r="C33" s="342" t="s">
        <v>115</v>
      </c>
      <c r="D33" s="346">
        <f>E33+F33</f>
        <v>658</v>
      </c>
      <c r="E33" s="347">
        <v>339</v>
      </c>
      <c r="F33" s="347">
        <v>319</v>
      </c>
      <c r="G33" s="345">
        <f>D33/D7*100</f>
        <v>2.0366472700259997</v>
      </c>
      <c r="H33" s="13"/>
      <c r="I33" s="14"/>
      <c r="J33" s="14"/>
      <c r="K33" s="98"/>
    </row>
    <row r="34" spans="2:11" ht="16.5" customHeight="1">
      <c r="B34" s="741"/>
      <c r="C34" s="337" t="s">
        <v>114</v>
      </c>
      <c r="D34" s="338">
        <f>SUM(E34:F34)</f>
        <v>43</v>
      </c>
      <c r="E34" s="339">
        <v>15</v>
      </c>
      <c r="F34" s="339">
        <v>28</v>
      </c>
      <c r="G34" s="340">
        <f>D34/D8*100</f>
        <v>1.2184754888070275</v>
      </c>
      <c r="H34" s="16"/>
      <c r="I34" s="17"/>
      <c r="J34" s="17"/>
      <c r="K34" s="97"/>
    </row>
    <row r="35" spans="2:11" ht="16.5" customHeight="1">
      <c r="B35" s="741" t="s">
        <v>67</v>
      </c>
      <c r="C35" s="342" t="s">
        <v>115</v>
      </c>
      <c r="D35" s="346">
        <f>E35+F35</f>
        <v>201</v>
      </c>
      <c r="E35" s="347">
        <v>127</v>
      </c>
      <c r="F35" s="347">
        <v>74</v>
      </c>
      <c r="G35" s="345">
        <f>D35/D7*100</f>
        <v>0.6221369320292188</v>
      </c>
      <c r="H35" s="13"/>
      <c r="I35" s="14"/>
      <c r="J35" s="14"/>
      <c r="K35" s="98"/>
    </row>
    <row r="36" spans="2:11" ht="16.5" customHeight="1">
      <c r="B36" s="741"/>
      <c r="C36" s="337" t="s">
        <v>114</v>
      </c>
      <c r="D36" s="338">
        <f>SUM(E36:F36)</f>
        <v>3</v>
      </c>
      <c r="E36" s="339">
        <v>2</v>
      </c>
      <c r="F36" s="339">
        <v>1</v>
      </c>
      <c r="G36" s="340">
        <f>D36/D8*100</f>
        <v>0.0850099178237461</v>
      </c>
      <c r="H36" s="16"/>
      <c r="I36" s="17"/>
      <c r="J36" s="17"/>
      <c r="K36" s="97"/>
    </row>
    <row r="37" spans="2:11" ht="16.5" customHeight="1">
      <c r="B37" s="742" t="s">
        <v>68</v>
      </c>
      <c r="C37" s="342" t="s">
        <v>115</v>
      </c>
      <c r="D37" s="346">
        <f>E37+F37</f>
        <v>7405</v>
      </c>
      <c r="E37" s="347">
        <v>3289</v>
      </c>
      <c r="F37" s="347">
        <v>4116</v>
      </c>
      <c r="G37" s="345">
        <f>D37/D7*100</f>
        <v>22.920019809335148</v>
      </c>
      <c r="H37" s="13"/>
      <c r="I37" s="14"/>
      <c r="J37" s="14"/>
      <c r="K37" s="98"/>
    </row>
    <row r="38" spans="2:11" ht="16.5" customHeight="1">
      <c r="B38" s="742"/>
      <c r="C38" s="337" t="s">
        <v>114</v>
      </c>
      <c r="D38" s="338">
        <f>SUM(E38:F38)</f>
        <v>792</v>
      </c>
      <c r="E38" s="339">
        <v>329</v>
      </c>
      <c r="F38" s="339">
        <v>463</v>
      </c>
      <c r="G38" s="340">
        <f>D38/D8*100</f>
        <v>22.442618305468972</v>
      </c>
      <c r="H38" s="16"/>
      <c r="I38" s="17"/>
      <c r="J38" s="17"/>
      <c r="K38" s="97"/>
    </row>
    <row r="39" spans="2:11" ht="16.5" customHeight="1">
      <c r="B39" s="702" t="s">
        <v>106</v>
      </c>
      <c r="C39" s="342" t="s">
        <v>115</v>
      </c>
      <c r="D39" s="346">
        <f>E39+F39</f>
        <v>882</v>
      </c>
      <c r="E39" s="347">
        <v>653</v>
      </c>
      <c r="F39" s="347">
        <v>229</v>
      </c>
      <c r="G39" s="345">
        <f>D39/D7*100</f>
        <v>2.729974000247617</v>
      </c>
      <c r="H39" s="13"/>
      <c r="I39" s="14"/>
      <c r="J39" s="14"/>
      <c r="K39" s="98"/>
    </row>
    <row r="40" spans="2:11" ht="16.5" customHeight="1">
      <c r="B40" s="702"/>
      <c r="C40" s="337" t="s">
        <v>114</v>
      </c>
      <c r="D40" s="338">
        <f>SUM(E40:F40)</f>
        <v>93</v>
      </c>
      <c r="E40" s="339">
        <v>78</v>
      </c>
      <c r="F40" s="339">
        <v>15</v>
      </c>
      <c r="G40" s="340">
        <f>D40/D8*100</f>
        <v>2.6353074525361295</v>
      </c>
      <c r="H40" s="16"/>
      <c r="I40" s="17"/>
      <c r="J40" s="17"/>
      <c r="K40" s="97"/>
    </row>
    <row r="41" spans="2:11" ht="16.5" customHeight="1">
      <c r="B41" s="754" t="s">
        <v>69</v>
      </c>
      <c r="C41" s="342" t="s">
        <v>115</v>
      </c>
      <c r="D41" s="346">
        <f>E41+F41</f>
        <v>71</v>
      </c>
      <c r="E41" s="347">
        <v>47</v>
      </c>
      <c r="F41" s="347">
        <v>24</v>
      </c>
      <c r="G41" s="350">
        <f>D41/D7*100</f>
        <v>0.2197598118113161</v>
      </c>
      <c r="H41" s="13"/>
      <c r="I41" s="14"/>
      <c r="J41" s="14"/>
      <c r="K41" s="99"/>
    </row>
    <row r="42" spans="2:11" ht="16.5" customHeight="1">
      <c r="B42" s="761"/>
      <c r="C42" s="246" t="s">
        <v>114</v>
      </c>
      <c r="D42" s="247">
        <f>SUM(E42:F42)</f>
        <v>2</v>
      </c>
      <c r="E42" s="248">
        <v>2</v>
      </c>
      <c r="F42" s="248">
        <v>0</v>
      </c>
      <c r="G42" s="336">
        <f>D42/D8*100</f>
        <v>0.05667327854916407</v>
      </c>
      <c r="H42" s="16"/>
      <c r="I42" s="17"/>
      <c r="J42" s="17"/>
      <c r="K42" s="97"/>
    </row>
    <row r="43" spans="2:11" ht="13.5">
      <c r="B43" s="8"/>
      <c r="C43" s="8"/>
      <c r="D43" s="8"/>
      <c r="E43" s="115"/>
      <c r="F43" s="115"/>
      <c r="G43" s="109" t="s">
        <v>111</v>
      </c>
      <c r="H43" s="8"/>
      <c r="I43" s="49"/>
      <c r="J43" s="49"/>
      <c r="K43" s="22"/>
    </row>
    <row r="44" spans="2:8" ht="13.5">
      <c r="B44" s="8"/>
      <c r="C44" s="8"/>
      <c r="D44" s="8"/>
      <c r="E44" s="8"/>
      <c r="F44" s="8"/>
      <c r="G44" s="8"/>
      <c r="H44" s="8"/>
    </row>
    <row r="45" spans="2:11" ht="7.5" customHeight="1"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2:11" s="536" customFormat="1" ht="21.75" customHeight="1">
      <c r="B46" s="545" t="s">
        <v>432</v>
      </c>
      <c r="C46" s="545"/>
      <c r="D46" s="545"/>
      <c r="E46" s="545"/>
      <c r="F46" s="545"/>
      <c r="G46" s="546"/>
      <c r="H46" s="546"/>
      <c r="I46" s="547"/>
      <c r="J46" s="547"/>
      <c r="K46" s="547"/>
    </row>
    <row r="47" spans="2:8" ht="13.5" customHeight="1">
      <c r="B47" s="9"/>
      <c r="C47" s="9"/>
      <c r="D47" s="9"/>
      <c r="E47" s="719" t="s">
        <v>148</v>
      </c>
      <c r="F47" s="719"/>
      <c r="G47" s="719"/>
      <c r="H47" s="9"/>
    </row>
    <row r="48" spans="2:7" ht="13.5" customHeight="1">
      <c r="B48" s="684" t="s">
        <v>58</v>
      </c>
      <c r="C48" s="698"/>
      <c r="D48" s="763" t="s">
        <v>136</v>
      </c>
      <c r="E48" s="764"/>
      <c r="F48" s="764"/>
      <c r="G48" s="765"/>
    </row>
    <row r="49" spans="2:7" ht="13.5" customHeight="1">
      <c r="B49" s="685"/>
      <c r="C49" s="699"/>
      <c r="D49" s="465" t="s">
        <v>7</v>
      </c>
      <c r="E49" s="463" t="s">
        <v>0</v>
      </c>
      <c r="F49" s="463" t="s">
        <v>1</v>
      </c>
      <c r="G49" s="466" t="s">
        <v>59</v>
      </c>
    </row>
    <row r="50" spans="2:7" ht="10.5" customHeight="1">
      <c r="B50" s="226"/>
      <c r="C50" s="227"/>
      <c r="D50" s="12" t="s">
        <v>19</v>
      </c>
      <c r="E50" s="230" t="s">
        <v>19</v>
      </c>
      <c r="F50" s="230" t="s">
        <v>19</v>
      </c>
      <c r="G50" s="15" t="s">
        <v>100</v>
      </c>
    </row>
    <row r="51" spans="2:7" ht="15.75" customHeight="1">
      <c r="B51" s="692" t="s">
        <v>101</v>
      </c>
      <c r="C51" s="284" t="s">
        <v>115</v>
      </c>
      <c r="D51" s="16">
        <f>E51+F51</f>
        <v>31498</v>
      </c>
      <c r="E51" s="334">
        <f>E53+E61+E69+E95</f>
        <v>18323</v>
      </c>
      <c r="F51" s="334">
        <f>F53+F61+F69+F95</f>
        <v>13175</v>
      </c>
      <c r="G51" s="18">
        <v>100</v>
      </c>
    </row>
    <row r="52" spans="2:7" ht="15.75" customHeight="1">
      <c r="B52" s="692"/>
      <c r="C52" s="337" t="s">
        <v>114</v>
      </c>
      <c r="D52" s="351">
        <f>SUM(E52:F52)</f>
        <v>3208</v>
      </c>
      <c r="E52" s="339">
        <f>E54+E62+E70+E96</f>
        <v>1843</v>
      </c>
      <c r="F52" s="339">
        <f>F54+F62+F70+F96</f>
        <v>1365</v>
      </c>
      <c r="G52" s="352">
        <v>100</v>
      </c>
    </row>
    <row r="53" spans="2:7" ht="15.75" customHeight="1">
      <c r="B53" s="757" t="s">
        <v>44</v>
      </c>
      <c r="C53" s="342" t="s">
        <v>115</v>
      </c>
      <c r="D53" s="355">
        <f>E53+F53</f>
        <v>1932</v>
      </c>
      <c r="E53" s="344">
        <f aca="true" t="shared" si="0" ref="E53:G54">E55+E57+E59</f>
        <v>1171</v>
      </c>
      <c r="F53" s="344">
        <f t="shared" si="0"/>
        <v>761</v>
      </c>
      <c r="G53" s="356">
        <f t="shared" si="0"/>
        <v>6.133722776049273</v>
      </c>
    </row>
    <row r="54" spans="2:7" ht="15.75" customHeight="1">
      <c r="B54" s="757"/>
      <c r="C54" s="337" t="s">
        <v>114</v>
      </c>
      <c r="D54" s="351">
        <f>SUM(E54:F54)</f>
        <v>192</v>
      </c>
      <c r="E54" s="339">
        <f>E56+E58+E60</f>
        <v>139</v>
      </c>
      <c r="F54" s="339">
        <f>F56+F58+F60</f>
        <v>53</v>
      </c>
      <c r="G54" s="353">
        <f t="shared" si="0"/>
        <v>5.98503740648379</v>
      </c>
    </row>
    <row r="55" spans="2:7" ht="15.75" customHeight="1">
      <c r="B55" s="702" t="s">
        <v>102</v>
      </c>
      <c r="C55" s="342" t="s">
        <v>115</v>
      </c>
      <c r="D55" s="357">
        <f>E55+F55</f>
        <v>1913</v>
      </c>
      <c r="E55" s="347">
        <v>1154</v>
      </c>
      <c r="F55" s="347">
        <v>759</v>
      </c>
      <c r="G55" s="356">
        <f>D55/$D$51*100</f>
        <v>6.073401485808623</v>
      </c>
    </row>
    <row r="56" spans="2:7" ht="15.75" customHeight="1">
      <c r="B56" s="702"/>
      <c r="C56" s="337" t="s">
        <v>114</v>
      </c>
      <c r="D56" s="351">
        <f>SUM(E56:F56)</f>
        <v>183</v>
      </c>
      <c r="E56" s="339">
        <v>133</v>
      </c>
      <c r="F56" s="339">
        <v>50</v>
      </c>
      <c r="G56" s="353">
        <f>D56/$D$52*100</f>
        <v>5.704488778054863</v>
      </c>
    </row>
    <row r="57" spans="2:7" ht="15.75" customHeight="1">
      <c r="B57" s="702" t="s">
        <v>103</v>
      </c>
      <c r="C57" s="342" t="s">
        <v>115</v>
      </c>
      <c r="D57" s="357">
        <f>SUM(E57:F57)</f>
        <v>14</v>
      </c>
      <c r="E57" s="347">
        <v>14</v>
      </c>
      <c r="F57" s="347">
        <v>0</v>
      </c>
      <c r="G57" s="356">
        <f>D57/$D$51*100</f>
        <v>0.04444726649311067</v>
      </c>
    </row>
    <row r="58" spans="2:7" ht="15.75" customHeight="1">
      <c r="B58" s="702"/>
      <c r="C58" s="337" t="s">
        <v>114</v>
      </c>
      <c r="D58" s="351">
        <f>SUM(E58:F58)</f>
        <v>7</v>
      </c>
      <c r="E58" s="339">
        <v>5</v>
      </c>
      <c r="F58" s="339">
        <v>2</v>
      </c>
      <c r="G58" s="353">
        <f>D58/$D$52*100</f>
        <v>0.21820448877805484</v>
      </c>
    </row>
    <row r="59" spans="2:7" ht="15.75" customHeight="1">
      <c r="B59" s="702" t="s">
        <v>104</v>
      </c>
      <c r="C59" s="342" t="s">
        <v>115</v>
      </c>
      <c r="D59" s="358">
        <f>E59+F59</f>
        <v>5</v>
      </c>
      <c r="E59" s="349">
        <v>3</v>
      </c>
      <c r="F59" s="349">
        <v>2</v>
      </c>
      <c r="G59" s="356">
        <f>D59/$D$51*100</f>
        <v>0.015874023747539528</v>
      </c>
    </row>
    <row r="60" spans="2:7" ht="15.75" customHeight="1">
      <c r="B60" s="702"/>
      <c r="C60" s="337" t="s">
        <v>114</v>
      </c>
      <c r="D60" s="351">
        <f>SUM(E60:F60)</f>
        <v>2</v>
      </c>
      <c r="E60" s="339">
        <v>1</v>
      </c>
      <c r="F60" s="339">
        <v>1</v>
      </c>
      <c r="G60" s="353">
        <f>D60/$D$52*100</f>
        <v>0.062344139650872814</v>
      </c>
    </row>
    <row r="61" spans="2:7" ht="15.75" customHeight="1">
      <c r="B61" s="758" t="s">
        <v>45</v>
      </c>
      <c r="C61" s="342" t="s">
        <v>115</v>
      </c>
      <c r="D61" s="355">
        <f>E61+F61</f>
        <v>11798</v>
      </c>
      <c r="E61" s="344">
        <f aca="true" t="shared" si="1" ref="E61:G62">E63+E65+E67</f>
        <v>8179</v>
      </c>
      <c r="F61" s="344">
        <f t="shared" si="1"/>
        <v>3619</v>
      </c>
      <c r="G61" s="356">
        <f t="shared" si="1"/>
        <v>37.45634643469427</v>
      </c>
    </row>
    <row r="62" spans="2:7" ht="15.75" customHeight="1">
      <c r="B62" s="758"/>
      <c r="C62" s="337" t="s">
        <v>114</v>
      </c>
      <c r="D62" s="351">
        <f>SUM(E62:F62)</f>
        <v>1225</v>
      </c>
      <c r="E62" s="339">
        <f t="shared" si="1"/>
        <v>784</v>
      </c>
      <c r="F62" s="339">
        <f t="shared" si="1"/>
        <v>441</v>
      </c>
      <c r="G62" s="352">
        <f t="shared" si="1"/>
        <v>38.1857855361596</v>
      </c>
    </row>
    <row r="63" spans="2:7" ht="15.75" customHeight="1">
      <c r="B63" s="702" t="s">
        <v>105</v>
      </c>
      <c r="C63" s="342" t="s">
        <v>115</v>
      </c>
      <c r="D63" s="357">
        <f>E63+F63</f>
        <v>28</v>
      </c>
      <c r="E63" s="347">
        <v>22</v>
      </c>
      <c r="F63" s="347">
        <v>6</v>
      </c>
      <c r="G63" s="356">
        <f>D63/$D$51*100</f>
        <v>0.08889453298622134</v>
      </c>
    </row>
    <row r="64" spans="2:7" ht="15.75" customHeight="1">
      <c r="B64" s="702"/>
      <c r="C64" s="337" t="s">
        <v>114</v>
      </c>
      <c r="D64" s="351">
        <f>SUM(E64:F64)</f>
        <v>7</v>
      </c>
      <c r="E64" s="339">
        <v>7</v>
      </c>
      <c r="F64" s="339">
        <v>0</v>
      </c>
      <c r="G64" s="353">
        <f>D64/$D$52*100</f>
        <v>0.21820448877805484</v>
      </c>
    </row>
    <row r="65" spans="2:7" ht="15.75" customHeight="1">
      <c r="B65" s="702" t="s">
        <v>60</v>
      </c>
      <c r="C65" s="342" t="s">
        <v>115</v>
      </c>
      <c r="D65" s="357">
        <f>E65+F65</f>
        <v>2843</v>
      </c>
      <c r="E65" s="347">
        <v>2417</v>
      </c>
      <c r="F65" s="347">
        <v>426</v>
      </c>
      <c r="G65" s="356">
        <f>D65/$D$51*100</f>
        <v>9.025969902850974</v>
      </c>
    </row>
    <row r="66" spans="2:7" ht="15.75" customHeight="1">
      <c r="B66" s="702"/>
      <c r="C66" s="337" t="s">
        <v>114</v>
      </c>
      <c r="D66" s="351">
        <f>SUM(E66:F66)</f>
        <v>347</v>
      </c>
      <c r="E66" s="339">
        <v>308</v>
      </c>
      <c r="F66" s="339">
        <v>39</v>
      </c>
      <c r="G66" s="353">
        <f>D66/$D$52*100</f>
        <v>10.816708229426434</v>
      </c>
    </row>
    <row r="67" spans="2:7" ht="15.75" customHeight="1">
      <c r="B67" s="702" t="s">
        <v>61</v>
      </c>
      <c r="C67" s="342" t="s">
        <v>115</v>
      </c>
      <c r="D67" s="357">
        <f>E67+F67</f>
        <v>8927</v>
      </c>
      <c r="E67" s="347">
        <v>5740</v>
      </c>
      <c r="F67" s="347">
        <v>3187</v>
      </c>
      <c r="G67" s="356">
        <f>D67/$D$51*100</f>
        <v>28.34148199885707</v>
      </c>
    </row>
    <row r="68" spans="2:7" ht="15.75" customHeight="1">
      <c r="B68" s="702"/>
      <c r="C68" s="337" t="s">
        <v>114</v>
      </c>
      <c r="D68" s="351">
        <f>SUM(E68:F68)</f>
        <v>871</v>
      </c>
      <c r="E68" s="339">
        <v>469</v>
      </c>
      <c r="F68" s="339">
        <v>402</v>
      </c>
      <c r="G68" s="353">
        <f>D68/$D$52*100</f>
        <v>27.15087281795511</v>
      </c>
    </row>
    <row r="69" spans="2:7" ht="15.75" customHeight="1">
      <c r="B69" s="757" t="s">
        <v>46</v>
      </c>
      <c r="C69" s="342" t="s">
        <v>115</v>
      </c>
      <c r="D69" s="355">
        <f>E69+F69</f>
        <v>17585</v>
      </c>
      <c r="E69" s="344">
        <f aca="true" t="shared" si="2" ref="E69:G70">E71+E73+E75+E77+E79+E81+E83+E85+E87+E89+E91+E93</f>
        <v>8852</v>
      </c>
      <c r="F69" s="344">
        <f t="shared" si="2"/>
        <v>8733</v>
      </c>
      <c r="G69" s="359">
        <f t="shared" si="2"/>
        <v>55.828941520096514</v>
      </c>
    </row>
    <row r="70" spans="2:7" ht="15.75" customHeight="1">
      <c r="B70" s="757"/>
      <c r="C70" s="337" t="s">
        <v>114</v>
      </c>
      <c r="D70" s="351">
        <f>SUM(E70:F70)</f>
        <v>1789</v>
      </c>
      <c r="E70" s="339">
        <f t="shared" si="2"/>
        <v>920</v>
      </c>
      <c r="F70" s="339">
        <f t="shared" si="2"/>
        <v>869</v>
      </c>
      <c r="G70" s="354">
        <f t="shared" si="2"/>
        <v>55.766832917705734</v>
      </c>
    </row>
    <row r="71" spans="2:7" ht="15.75" customHeight="1">
      <c r="B71" s="445" t="s">
        <v>62</v>
      </c>
      <c r="C71" s="342" t="s">
        <v>115</v>
      </c>
      <c r="D71" s="357">
        <f>E71+F71</f>
        <v>104</v>
      </c>
      <c r="E71" s="347">
        <v>91</v>
      </c>
      <c r="F71" s="347">
        <v>13</v>
      </c>
      <c r="G71" s="356">
        <f>D71/$D$51*100</f>
        <v>0.3301796939488222</v>
      </c>
    </row>
    <row r="72" spans="2:7" ht="15.75" customHeight="1">
      <c r="B72" s="446" t="s">
        <v>63</v>
      </c>
      <c r="C72" s="337" t="s">
        <v>114</v>
      </c>
      <c r="D72" s="351">
        <f>SUM(E72:F72)</f>
        <v>6</v>
      </c>
      <c r="E72" s="339">
        <v>6</v>
      </c>
      <c r="F72" s="339">
        <v>0</v>
      </c>
      <c r="G72" s="353">
        <f>D72/$D$52*100</f>
        <v>0.18703241895261846</v>
      </c>
    </row>
    <row r="73" spans="2:9" ht="15.75" customHeight="1">
      <c r="B73" s="741" t="s">
        <v>137</v>
      </c>
      <c r="C73" s="342" t="s">
        <v>115</v>
      </c>
      <c r="D73" s="357">
        <f>E73+F73</f>
        <v>358</v>
      </c>
      <c r="E73" s="347">
        <v>260</v>
      </c>
      <c r="F73" s="347">
        <v>98</v>
      </c>
      <c r="G73" s="356">
        <f>D73/$D$51*100</f>
        <v>1.13658010032383</v>
      </c>
      <c r="I73" s="5"/>
    </row>
    <row r="74" spans="2:7" ht="15.75" customHeight="1">
      <c r="B74" s="756"/>
      <c r="C74" s="337" t="s">
        <v>114</v>
      </c>
      <c r="D74" s="351">
        <f>SUM(E74:F74)</f>
        <v>11</v>
      </c>
      <c r="E74" s="339">
        <v>9</v>
      </c>
      <c r="F74" s="339">
        <v>2</v>
      </c>
      <c r="G74" s="353">
        <f>D74/$D$52*100</f>
        <v>0.34289276807980046</v>
      </c>
    </row>
    <row r="75" spans="2:7" ht="15.75" customHeight="1">
      <c r="B75" s="741" t="s">
        <v>138</v>
      </c>
      <c r="C75" s="342" t="s">
        <v>115</v>
      </c>
      <c r="D75" s="357">
        <f>E75+F75</f>
        <v>1733</v>
      </c>
      <c r="E75" s="347">
        <v>1353</v>
      </c>
      <c r="F75" s="347">
        <v>380</v>
      </c>
      <c r="G75" s="356">
        <f>D75/$D$51*100</f>
        <v>5.5019366308972</v>
      </c>
    </row>
    <row r="76" spans="2:7" ht="15.75" customHeight="1">
      <c r="B76" s="742"/>
      <c r="C76" s="337" t="s">
        <v>114</v>
      </c>
      <c r="D76" s="351">
        <f>SUM(E76:F76)</f>
        <v>113</v>
      </c>
      <c r="E76" s="339">
        <v>97</v>
      </c>
      <c r="F76" s="339">
        <v>16</v>
      </c>
      <c r="G76" s="353">
        <f>D76/$D$52*100</f>
        <v>3.5224438902743143</v>
      </c>
    </row>
    <row r="77" spans="2:7" ht="15.75" customHeight="1">
      <c r="B77" s="741" t="s">
        <v>139</v>
      </c>
      <c r="C77" s="342" t="s">
        <v>115</v>
      </c>
      <c r="D77" s="357">
        <f>E77+F77</f>
        <v>4626</v>
      </c>
      <c r="E77" s="347">
        <v>2249</v>
      </c>
      <c r="F77" s="347">
        <v>2377</v>
      </c>
      <c r="G77" s="356">
        <f>D77/$D$51*100</f>
        <v>14.686646771223568</v>
      </c>
    </row>
    <row r="78" spans="2:7" ht="15.75" customHeight="1">
      <c r="B78" s="741"/>
      <c r="C78" s="337" t="s">
        <v>114</v>
      </c>
      <c r="D78" s="351">
        <f>SUM(E78:F78)</f>
        <v>601</v>
      </c>
      <c r="E78" s="339">
        <v>338</v>
      </c>
      <c r="F78" s="339">
        <v>263</v>
      </c>
      <c r="G78" s="353">
        <f>D78/$D$52*100</f>
        <v>18.73441396508728</v>
      </c>
    </row>
    <row r="79" spans="2:7" ht="15.75" customHeight="1">
      <c r="B79" s="741" t="s">
        <v>140</v>
      </c>
      <c r="C79" s="342" t="s">
        <v>115</v>
      </c>
      <c r="D79" s="357">
        <f>E79+F79</f>
        <v>627</v>
      </c>
      <c r="E79" s="347">
        <v>331</v>
      </c>
      <c r="F79" s="347">
        <v>296</v>
      </c>
      <c r="G79" s="356">
        <f>D79/$D$51*100</f>
        <v>1.9906025779414565</v>
      </c>
    </row>
    <row r="80" spans="2:7" ht="15.75" customHeight="1">
      <c r="B80" s="741"/>
      <c r="C80" s="337" t="s">
        <v>114</v>
      </c>
      <c r="D80" s="351">
        <f>SUM(E80:F80)</f>
        <v>33</v>
      </c>
      <c r="E80" s="339">
        <v>11</v>
      </c>
      <c r="F80" s="339">
        <v>22</v>
      </c>
      <c r="G80" s="353">
        <f>D80/$D$52*100</f>
        <v>1.0286783042394014</v>
      </c>
    </row>
    <row r="81" spans="2:7" ht="15.75" customHeight="1">
      <c r="B81" s="741" t="s">
        <v>141</v>
      </c>
      <c r="C81" s="342" t="s">
        <v>115</v>
      </c>
      <c r="D81" s="357">
        <f>E81+F81</f>
        <v>204</v>
      </c>
      <c r="E81" s="347">
        <v>130</v>
      </c>
      <c r="F81" s="347">
        <v>74</v>
      </c>
      <c r="G81" s="356">
        <f>D81/$D$51*100</f>
        <v>0.6476601688996126</v>
      </c>
    </row>
    <row r="82" spans="2:7" ht="15.75" customHeight="1">
      <c r="B82" s="742"/>
      <c r="C82" s="337" t="s">
        <v>114</v>
      </c>
      <c r="D82" s="351">
        <f>SUM(E82:F82)</f>
        <v>11</v>
      </c>
      <c r="E82" s="339">
        <v>8</v>
      </c>
      <c r="F82" s="339">
        <v>3</v>
      </c>
      <c r="G82" s="353">
        <f>D82/$D$52*100</f>
        <v>0.34289276807980046</v>
      </c>
    </row>
    <row r="83" spans="2:7" ht="15.75" customHeight="1">
      <c r="B83" s="741" t="s">
        <v>142</v>
      </c>
      <c r="C83" s="342" t="s">
        <v>115</v>
      </c>
      <c r="D83" s="357">
        <f>E83+F83</f>
        <v>1112</v>
      </c>
      <c r="E83" s="347">
        <v>375</v>
      </c>
      <c r="F83" s="347">
        <v>737</v>
      </c>
      <c r="G83" s="356">
        <f>D83/$D$51*100</f>
        <v>3.5303828814527907</v>
      </c>
    </row>
    <row r="84" spans="2:7" ht="15.75" customHeight="1">
      <c r="B84" s="742"/>
      <c r="C84" s="337" t="s">
        <v>114</v>
      </c>
      <c r="D84" s="351">
        <f>SUM(E84:F84)</f>
        <v>149</v>
      </c>
      <c r="E84" s="339">
        <v>49</v>
      </c>
      <c r="F84" s="339">
        <v>100</v>
      </c>
      <c r="G84" s="353">
        <f>D84/$D$52*100</f>
        <v>4.644638403990025</v>
      </c>
    </row>
    <row r="85" spans="2:7" ht="15.75" customHeight="1">
      <c r="B85" s="741" t="s">
        <v>143</v>
      </c>
      <c r="C85" s="342" t="s">
        <v>115</v>
      </c>
      <c r="D85" s="357">
        <f>E85+F85</f>
        <v>2691</v>
      </c>
      <c r="E85" s="347">
        <v>565</v>
      </c>
      <c r="F85" s="347">
        <v>2126</v>
      </c>
      <c r="G85" s="356">
        <f>D85/$D$51*100</f>
        <v>8.543399580925772</v>
      </c>
    </row>
    <row r="86" spans="2:7" ht="15.75" customHeight="1">
      <c r="B86" s="742"/>
      <c r="C86" s="337" t="s">
        <v>114</v>
      </c>
      <c r="D86" s="351">
        <f>SUM(E86:F86)</f>
        <v>272</v>
      </c>
      <c r="E86" s="339">
        <v>49</v>
      </c>
      <c r="F86" s="339">
        <v>223</v>
      </c>
      <c r="G86" s="353">
        <f>D86/$D$52*100</f>
        <v>8.478802992518704</v>
      </c>
    </row>
    <row r="87" spans="2:7" ht="15.75" customHeight="1">
      <c r="B87" s="741" t="s">
        <v>144</v>
      </c>
      <c r="C87" s="342" t="s">
        <v>115</v>
      </c>
      <c r="D87" s="357">
        <f>E87+F87</f>
        <v>1083</v>
      </c>
      <c r="E87" s="347">
        <v>487</v>
      </c>
      <c r="F87" s="347">
        <v>596</v>
      </c>
      <c r="G87" s="356">
        <f>D87/$D$51*100</f>
        <v>3.4383135437170615</v>
      </c>
    </row>
    <row r="88" spans="2:7" ht="15.75" customHeight="1">
      <c r="B88" s="742"/>
      <c r="C88" s="337" t="s">
        <v>114</v>
      </c>
      <c r="D88" s="351">
        <f>SUM(E88:F88)</f>
        <v>87</v>
      </c>
      <c r="E88" s="339">
        <v>41</v>
      </c>
      <c r="F88" s="339">
        <v>46</v>
      </c>
      <c r="G88" s="353">
        <f>D88/$D$52*100</f>
        <v>2.711970074812968</v>
      </c>
    </row>
    <row r="89" spans="2:7" ht="15.75" customHeight="1">
      <c r="B89" s="741" t="s">
        <v>145</v>
      </c>
      <c r="C89" s="342" t="s">
        <v>115</v>
      </c>
      <c r="D89" s="357">
        <f>E89+F89</f>
        <v>349</v>
      </c>
      <c r="E89" s="347">
        <v>225</v>
      </c>
      <c r="F89" s="347">
        <v>124</v>
      </c>
      <c r="G89" s="356">
        <f>D89/$D$51*100</f>
        <v>1.1080068575782591</v>
      </c>
    </row>
    <row r="90" spans="2:7" ht="15.75" customHeight="1">
      <c r="B90" s="742"/>
      <c r="C90" s="337" t="s">
        <v>114</v>
      </c>
      <c r="D90" s="351">
        <f>SUM(E90:F90)</f>
        <v>35</v>
      </c>
      <c r="E90" s="339">
        <v>24</v>
      </c>
      <c r="F90" s="339">
        <v>11</v>
      </c>
      <c r="G90" s="353">
        <f>D90/$D$52*100</f>
        <v>1.0910224438902745</v>
      </c>
    </row>
    <row r="91" spans="2:7" ht="15.75" customHeight="1">
      <c r="B91" s="743" t="s">
        <v>321</v>
      </c>
      <c r="C91" s="342" t="s">
        <v>115</v>
      </c>
      <c r="D91" s="357">
        <f>E91+F91</f>
        <v>3783</v>
      </c>
      <c r="E91" s="347">
        <v>2084</v>
      </c>
      <c r="F91" s="347">
        <v>1699</v>
      </c>
      <c r="G91" s="356">
        <f>D91/$D$51*100</f>
        <v>12.010286367388405</v>
      </c>
    </row>
    <row r="92" spans="2:7" ht="15.75" customHeight="1">
      <c r="B92" s="744"/>
      <c r="C92" s="337" t="s">
        <v>114</v>
      </c>
      <c r="D92" s="351">
        <f>SUM(E92:F92)</f>
        <v>392</v>
      </c>
      <c r="E92" s="339">
        <v>224</v>
      </c>
      <c r="F92" s="339">
        <v>168</v>
      </c>
      <c r="G92" s="353">
        <f>D92/$D$52*100</f>
        <v>12.219451371571072</v>
      </c>
    </row>
    <row r="93" spans="2:7" ht="15.75" customHeight="1">
      <c r="B93" s="753" t="s">
        <v>146</v>
      </c>
      <c r="C93" s="342" t="s">
        <v>115</v>
      </c>
      <c r="D93" s="357">
        <f>E93+F93</f>
        <v>915</v>
      </c>
      <c r="E93" s="347">
        <v>702</v>
      </c>
      <c r="F93" s="347">
        <v>213</v>
      </c>
      <c r="G93" s="356">
        <f>D93/$D$51*100</f>
        <v>2.904946345799733</v>
      </c>
    </row>
    <row r="94" spans="2:7" ht="15.75" customHeight="1">
      <c r="B94" s="753"/>
      <c r="C94" s="337" t="s">
        <v>114</v>
      </c>
      <c r="D94" s="351">
        <f>SUM(E94:F94)</f>
        <v>79</v>
      </c>
      <c r="E94" s="339">
        <v>64</v>
      </c>
      <c r="F94" s="339">
        <v>15</v>
      </c>
      <c r="G94" s="353">
        <f>D94/$D$52*100</f>
        <v>2.462593516209476</v>
      </c>
    </row>
    <row r="95" spans="2:7" ht="15.75" customHeight="1">
      <c r="B95" s="754" t="s">
        <v>147</v>
      </c>
      <c r="C95" s="342" t="s">
        <v>115</v>
      </c>
      <c r="D95" s="357">
        <f>E95+F95</f>
        <v>183</v>
      </c>
      <c r="E95" s="347">
        <v>121</v>
      </c>
      <c r="F95" s="347">
        <v>62</v>
      </c>
      <c r="G95" s="356">
        <f>D95/$D$51*100</f>
        <v>0.5809892691599466</v>
      </c>
    </row>
    <row r="96" spans="2:7" ht="15.75" customHeight="1">
      <c r="B96" s="755"/>
      <c r="C96" s="246" t="s">
        <v>114</v>
      </c>
      <c r="D96" s="330">
        <f>SUM(E96:F96)</f>
        <v>2</v>
      </c>
      <c r="E96" s="248">
        <v>0</v>
      </c>
      <c r="F96" s="248">
        <v>2</v>
      </c>
      <c r="G96" s="331">
        <f>D96/$D$52*100</f>
        <v>0.062344139650872814</v>
      </c>
    </row>
    <row r="97" spans="2:8" ht="12.75" customHeight="1">
      <c r="B97" s="8"/>
      <c r="C97" s="8"/>
      <c r="D97" s="8"/>
      <c r="E97" s="115"/>
      <c r="F97" s="115"/>
      <c r="G97" s="65" t="s">
        <v>111</v>
      </c>
      <c r="H97" s="8"/>
    </row>
    <row r="98" spans="2:11" ht="12.75" customHeight="1">
      <c r="B98" s="8"/>
      <c r="C98" s="8"/>
      <c r="D98" s="8"/>
      <c r="E98" s="23"/>
      <c r="F98" s="8"/>
      <c r="G98" s="8"/>
      <c r="H98" s="8"/>
      <c r="I98" s="8"/>
      <c r="J98" s="8"/>
      <c r="K98" s="8"/>
    </row>
    <row r="99" spans="2:11" ht="7.5" customHeight="1"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2:11" s="536" customFormat="1" ht="21.75" customHeight="1">
      <c r="B100" s="545" t="s">
        <v>433</v>
      </c>
      <c r="C100" s="545"/>
      <c r="D100" s="545"/>
      <c r="E100" s="545"/>
      <c r="F100" s="545"/>
      <c r="G100" s="546"/>
      <c r="H100" s="546"/>
      <c r="I100" s="547"/>
      <c r="J100" s="547"/>
      <c r="K100" s="547"/>
    </row>
    <row r="101" spans="2:11" ht="13.5" customHeight="1">
      <c r="B101" s="9"/>
      <c r="C101" s="9"/>
      <c r="H101" s="688" t="s">
        <v>384</v>
      </c>
      <c r="I101" s="688"/>
      <c r="J101" s="688"/>
      <c r="K101" s="688"/>
    </row>
    <row r="102" spans="2:11" ht="13.5" customHeight="1">
      <c r="B102" s="684" t="s">
        <v>58</v>
      </c>
      <c r="C102" s="698"/>
      <c r="D102" s="762" t="s">
        <v>311</v>
      </c>
      <c r="E102" s="759"/>
      <c r="F102" s="759"/>
      <c r="G102" s="759"/>
      <c r="H102" s="759" t="s">
        <v>356</v>
      </c>
      <c r="I102" s="759"/>
      <c r="J102" s="759"/>
      <c r="K102" s="760"/>
    </row>
    <row r="103" spans="2:11" ht="13.5" customHeight="1">
      <c r="B103" s="685"/>
      <c r="C103" s="699"/>
      <c r="D103" s="257" t="s">
        <v>7</v>
      </c>
      <c r="E103" s="228" t="s">
        <v>0</v>
      </c>
      <c r="F103" s="228" t="s">
        <v>1</v>
      </c>
      <c r="G103" s="228" t="s">
        <v>59</v>
      </c>
      <c r="H103" s="228" t="s">
        <v>7</v>
      </c>
      <c r="I103" s="228" t="s">
        <v>0</v>
      </c>
      <c r="J103" s="228" t="s">
        <v>1</v>
      </c>
      <c r="K103" s="224" t="s">
        <v>59</v>
      </c>
    </row>
    <row r="104" spans="2:11" ht="10.5" customHeight="1">
      <c r="B104" s="226"/>
      <c r="C104" s="360"/>
      <c r="D104" s="299" t="s">
        <v>19</v>
      </c>
      <c r="E104" s="230" t="s">
        <v>19</v>
      </c>
      <c r="F104" s="230" t="s">
        <v>19</v>
      </c>
      <c r="G104" s="361" t="s">
        <v>100</v>
      </c>
      <c r="H104" s="230" t="s">
        <v>19</v>
      </c>
      <c r="I104" s="230" t="s">
        <v>19</v>
      </c>
      <c r="J104" s="230" t="s">
        <v>19</v>
      </c>
      <c r="K104" s="332" t="s">
        <v>100</v>
      </c>
    </row>
    <row r="105" spans="2:12" ht="30" customHeight="1">
      <c r="B105" s="692" t="s">
        <v>312</v>
      </c>
      <c r="C105" s="709"/>
      <c r="D105" s="322">
        <f>E105+F105</f>
        <v>32932</v>
      </c>
      <c r="E105" s="323">
        <f>E106+E110+E114+E129</f>
        <v>18809</v>
      </c>
      <c r="F105" s="323">
        <f>F106+F110+F114+F129</f>
        <v>14123</v>
      </c>
      <c r="G105" s="362">
        <v>100</v>
      </c>
      <c r="H105" s="323">
        <f>I105+J105</f>
        <v>32734</v>
      </c>
      <c r="I105" s="323">
        <f>I106+I110+I114+I129</f>
        <v>18281</v>
      </c>
      <c r="J105" s="323">
        <f>J106+J110+J114+J129</f>
        <v>14453</v>
      </c>
      <c r="K105" s="363">
        <v>100</v>
      </c>
      <c r="L105" s="34"/>
    </row>
    <row r="106" spans="2:11" ht="30" customHeight="1">
      <c r="B106" s="747" t="s">
        <v>324</v>
      </c>
      <c r="C106" s="748"/>
      <c r="D106" s="366">
        <f>E106+F106</f>
        <v>1696</v>
      </c>
      <c r="E106" s="367">
        <f>E107+E108+E109</f>
        <v>1077</v>
      </c>
      <c r="F106" s="367">
        <f>F107+F108+F109</f>
        <v>619</v>
      </c>
      <c r="G106" s="368">
        <f>G107+G108+G109</f>
        <v>5.236645208308029</v>
      </c>
      <c r="H106" s="367">
        <f>I106+J106</f>
        <v>1440</v>
      </c>
      <c r="I106" s="367">
        <v>927</v>
      </c>
      <c r="J106" s="367">
        <f>J107+J108+J109</f>
        <v>513</v>
      </c>
      <c r="K106" s="369">
        <f>SUM(K107:K109)</f>
        <v>5.199999999999999</v>
      </c>
    </row>
    <row r="107" spans="2:11" ht="30" customHeight="1">
      <c r="B107" s="737" t="s">
        <v>102</v>
      </c>
      <c r="C107" s="738"/>
      <c r="D107" s="366">
        <f>E107+F107</f>
        <v>1651</v>
      </c>
      <c r="E107" s="367">
        <v>1039</v>
      </c>
      <c r="F107" s="367">
        <v>612</v>
      </c>
      <c r="G107" s="368">
        <v>5.1</v>
      </c>
      <c r="H107" s="367">
        <f>I107+J107</f>
        <v>1400</v>
      </c>
      <c r="I107" s="367">
        <v>895</v>
      </c>
      <c r="J107" s="367">
        <v>505</v>
      </c>
      <c r="K107" s="369">
        <v>0.1</v>
      </c>
    </row>
    <row r="108" spans="2:11" ht="30" customHeight="1">
      <c r="B108" s="737" t="s">
        <v>103</v>
      </c>
      <c r="C108" s="738"/>
      <c r="D108" s="366">
        <f>SUM(E108:F108)</f>
        <v>43</v>
      </c>
      <c r="E108" s="367">
        <v>37</v>
      </c>
      <c r="F108" s="367">
        <v>6</v>
      </c>
      <c r="G108" s="368">
        <f>D108/$D$105*100</f>
        <v>0.13057208793878294</v>
      </c>
      <c r="H108" s="367">
        <f>SUM(I108:J108)</f>
        <v>37</v>
      </c>
      <c r="I108" s="367">
        <v>30</v>
      </c>
      <c r="J108" s="367">
        <v>7</v>
      </c>
      <c r="K108" s="369">
        <v>5.1</v>
      </c>
    </row>
    <row r="109" spans="2:11" ht="30" customHeight="1">
      <c r="B109" s="737" t="s">
        <v>104</v>
      </c>
      <c r="C109" s="738"/>
      <c r="D109" s="366">
        <f aca="true" t="shared" si="3" ref="D109:D129">E109+F109</f>
        <v>2</v>
      </c>
      <c r="E109" s="367">
        <v>1</v>
      </c>
      <c r="F109" s="367">
        <v>1</v>
      </c>
      <c r="G109" s="368">
        <f>D109/$D$105*100</f>
        <v>0.006073120369245719</v>
      </c>
      <c r="H109" s="367">
        <f aca="true" t="shared" si="4" ref="H109:H123">I109+J109</f>
        <v>3</v>
      </c>
      <c r="I109" s="367">
        <v>2</v>
      </c>
      <c r="J109" s="367">
        <v>1</v>
      </c>
      <c r="K109" s="369">
        <v>0</v>
      </c>
    </row>
    <row r="110" spans="2:11" ht="30" customHeight="1">
      <c r="B110" s="749" t="s">
        <v>323</v>
      </c>
      <c r="C110" s="750"/>
      <c r="D110" s="366">
        <f t="shared" si="3"/>
        <v>11726</v>
      </c>
      <c r="E110" s="367">
        <f>E111+E112+E113</f>
        <v>8183</v>
      </c>
      <c r="F110" s="367">
        <f>F111+F112+F113</f>
        <v>3543</v>
      </c>
      <c r="G110" s="368">
        <f>G111+G112+G113</f>
        <v>35.60670472488765</v>
      </c>
      <c r="H110" s="367">
        <f t="shared" si="4"/>
        <v>11696</v>
      </c>
      <c r="I110" s="367">
        <f>I111+I112+I113</f>
        <v>8119</v>
      </c>
      <c r="J110" s="367">
        <v>3577</v>
      </c>
      <c r="K110" s="369">
        <f>SUM(K111:K113)</f>
        <v>35.6</v>
      </c>
    </row>
    <row r="111" spans="2:11" ht="30" customHeight="1">
      <c r="B111" s="751" t="s">
        <v>315</v>
      </c>
      <c r="C111" s="752"/>
      <c r="D111" s="366">
        <f t="shared" si="3"/>
        <v>23</v>
      </c>
      <c r="E111" s="367">
        <v>22</v>
      </c>
      <c r="F111" s="367">
        <v>1</v>
      </c>
      <c r="G111" s="368">
        <f>D111/$D$105*100</f>
        <v>0.06984088424632577</v>
      </c>
      <c r="H111" s="367">
        <f t="shared" si="4"/>
        <v>21</v>
      </c>
      <c r="I111" s="367">
        <v>21</v>
      </c>
      <c r="J111" s="367">
        <v>0</v>
      </c>
      <c r="K111" s="369">
        <v>0</v>
      </c>
    </row>
    <row r="112" spans="2:11" ht="30" customHeight="1">
      <c r="B112" s="737" t="s">
        <v>60</v>
      </c>
      <c r="C112" s="738"/>
      <c r="D112" s="366">
        <f t="shared" si="3"/>
        <v>2738</v>
      </c>
      <c r="E112" s="367">
        <v>2324</v>
      </c>
      <c r="F112" s="367">
        <v>414</v>
      </c>
      <c r="G112" s="368">
        <f>D112/$D$105*100</f>
        <v>8.314101785497389</v>
      </c>
      <c r="H112" s="367">
        <f t="shared" si="4"/>
        <v>2728</v>
      </c>
      <c r="I112" s="367">
        <v>2304</v>
      </c>
      <c r="J112" s="367">
        <v>424</v>
      </c>
      <c r="K112" s="369">
        <v>8.3</v>
      </c>
    </row>
    <row r="113" spans="2:11" ht="30" customHeight="1">
      <c r="B113" s="737" t="s">
        <v>61</v>
      </c>
      <c r="C113" s="738"/>
      <c r="D113" s="366">
        <f t="shared" si="3"/>
        <v>8965</v>
      </c>
      <c r="E113" s="367">
        <v>5837</v>
      </c>
      <c r="F113" s="367">
        <v>3128</v>
      </c>
      <c r="G113" s="368">
        <f>D113/$D$105*100</f>
        <v>27.222762055143935</v>
      </c>
      <c r="H113" s="367">
        <f t="shared" si="4"/>
        <v>8947</v>
      </c>
      <c r="I113" s="367">
        <v>5794</v>
      </c>
      <c r="J113" s="367">
        <v>3153</v>
      </c>
      <c r="K113" s="369">
        <v>27.3</v>
      </c>
    </row>
    <row r="114" spans="2:11" ht="30" customHeight="1">
      <c r="B114" s="747" t="s">
        <v>322</v>
      </c>
      <c r="C114" s="748"/>
      <c r="D114" s="366">
        <f t="shared" si="3"/>
        <v>18981</v>
      </c>
      <c r="E114" s="367">
        <f>E115+E116+E117+E118+E119+E120+E121+E122+E123+E124+E125+E126+E127+E128</f>
        <v>9215</v>
      </c>
      <c r="F114" s="367">
        <f>F115+F116+F117+F118+F119+F120+F121+F122+F123+F124+F125+F126+F127+F128</f>
        <v>9766</v>
      </c>
      <c r="G114" s="368">
        <f>G115+G116+G117+G118+G119+G120+G121+G122+G123+G124+G125+G126+G127+G128</f>
        <v>57.636948864326484</v>
      </c>
      <c r="H114" s="367">
        <f t="shared" si="4"/>
        <v>19221</v>
      </c>
      <c r="I114" s="367">
        <f>I115+I116+I117+I118+I119+I120+I121+I122+I123+I124+I125+I126+I127+I128</f>
        <v>9007</v>
      </c>
      <c r="J114" s="367">
        <f>J115+J116+J117+J118+J119+J120+J121+J122+J123+J124+J125+J126+J127+J128</f>
        <v>10214</v>
      </c>
      <c r="K114" s="369">
        <f>SUM(K115:K128)</f>
        <v>58.1</v>
      </c>
    </row>
    <row r="115" spans="2:11" ht="30" customHeight="1">
      <c r="B115" s="739" t="s">
        <v>313</v>
      </c>
      <c r="C115" s="740"/>
      <c r="D115" s="366">
        <f t="shared" si="3"/>
        <v>112</v>
      </c>
      <c r="E115" s="367">
        <v>95</v>
      </c>
      <c r="F115" s="367">
        <v>17</v>
      </c>
      <c r="G115" s="368">
        <f aca="true" t="shared" si="5" ref="G115:G129">D115/$D$105*100</f>
        <v>0.3400947406777602</v>
      </c>
      <c r="H115" s="367">
        <f t="shared" si="4"/>
        <v>102</v>
      </c>
      <c r="I115" s="367">
        <v>84</v>
      </c>
      <c r="J115" s="367">
        <v>18</v>
      </c>
      <c r="K115" s="369">
        <v>0.3</v>
      </c>
    </row>
    <row r="116" spans="2:11" ht="30" customHeight="1">
      <c r="B116" s="737" t="s">
        <v>137</v>
      </c>
      <c r="C116" s="738"/>
      <c r="D116" s="366">
        <f t="shared" si="3"/>
        <v>345</v>
      </c>
      <c r="E116" s="367">
        <v>226</v>
      </c>
      <c r="F116" s="367">
        <v>119</v>
      </c>
      <c r="G116" s="368">
        <f t="shared" si="5"/>
        <v>1.0476132636948865</v>
      </c>
      <c r="H116" s="367">
        <f t="shared" si="4"/>
        <v>335</v>
      </c>
      <c r="I116" s="367">
        <v>236</v>
      </c>
      <c r="J116" s="367">
        <v>99</v>
      </c>
      <c r="K116" s="369">
        <v>1</v>
      </c>
    </row>
    <row r="117" spans="2:11" ht="30" customHeight="1">
      <c r="B117" s="737" t="s">
        <v>316</v>
      </c>
      <c r="C117" s="738"/>
      <c r="D117" s="366">
        <f t="shared" si="3"/>
        <v>1805</v>
      </c>
      <c r="E117" s="367">
        <v>1450</v>
      </c>
      <c r="F117" s="367">
        <v>355</v>
      </c>
      <c r="G117" s="368">
        <f t="shared" si="5"/>
        <v>5.480991133244261</v>
      </c>
      <c r="H117" s="367">
        <f t="shared" si="4"/>
        <v>1775</v>
      </c>
      <c r="I117" s="367">
        <v>1418</v>
      </c>
      <c r="J117" s="367">
        <v>357</v>
      </c>
      <c r="K117" s="369">
        <v>5.4</v>
      </c>
    </row>
    <row r="118" spans="2:11" ht="30" customHeight="1">
      <c r="B118" s="737" t="s">
        <v>317</v>
      </c>
      <c r="C118" s="738"/>
      <c r="D118" s="366">
        <f t="shared" si="3"/>
        <v>4770</v>
      </c>
      <c r="E118" s="367">
        <v>2353</v>
      </c>
      <c r="F118" s="367">
        <v>2417</v>
      </c>
      <c r="G118" s="368">
        <f t="shared" si="5"/>
        <v>14.484392080651038</v>
      </c>
      <c r="H118" s="367">
        <f t="shared" si="4"/>
        <v>4615</v>
      </c>
      <c r="I118" s="367">
        <v>2158</v>
      </c>
      <c r="J118" s="367">
        <v>2457</v>
      </c>
      <c r="K118" s="369">
        <v>14</v>
      </c>
    </row>
    <row r="119" spans="2:11" ht="30" customHeight="1">
      <c r="B119" s="737" t="s">
        <v>318</v>
      </c>
      <c r="C119" s="738"/>
      <c r="D119" s="366">
        <f t="shared" si="3"/>
        <v>617</v>
      </c>
      <c r="E119" s="367">
        <v>290</v>
      </c>
      <c r="F119" s="367">
        <v>327</v>
      </c>
      <c r="G119" s="368">
        <f t="shared" si="5"/>
        <v>1.8735576339123043</v>
      </c>
      <c r="H119" s="367">
        <f t="shared" si="4"/>
        <v>548</v>
      </c>
      <c r="I119" s="367">
        <v>249</v>
      </c>
      <c r="J119" s="367">
        <v>299</v>
      </c>
      <c r="K119" s="369">
        <v>1.6</v>
      </c>
    </row>
    <row r="120" spans="2:11" ht="30" customHeight="1">
      <c r="B120" s="737" t="s">
        <v>319</v>
      </c>
      <c r="C120" s="738"/>
      <c r="D120" s="366">
        <f t="shared" si="3"/>
        <v>349</v>
      </c>
      <c r="E120" s="367">
        <v>227</v>
      </c>
      <c r="F120" s="367">
        <v>122</v>
      </c>
      <c r="G120" s="368">
        <f t="shared" si="5"/>
        <v>1.0597595044333779</v>
      </c>
      <c r="H120" s="367">
        <f t="shared" si="4"/>
        <v>432</v>
      </c>
      <c r="I120" s="367">
        <v>258</v>
      </c>
      <c r="J120" s="367">
        <v>174</v>
      </c>
      <c r="K120" s="369">
        <v>1.3</v>
      </c>
    </row>
    <row r="121" spans="2:11" ht="30" customHeight="1">
      <c r="B121" s="739" t="s">
        <v>314</v>
      </c>
      <c r="C121" s="740"/>
      <c r="D121" s="366">
        <f t="shared" si="3"/>
        <v>715</v>
      </c>
      <c r="E121" s="367">
        <v>458</v>
      </c>
      <c r="F121" s="367">
        <v>257</v>
      </c>
      <c r="G121" s="368">
        <f t="shared" si="5"/>
        <v>2.1711405320053445</v>
      </c>
      <c r="H121" s="367">
        <f t="shared" si="4"/>
        <v>697</v>
      </c>
      <c r="I121" s="367">
        <v>423</v>
      </c>
      <c r="J121" s="367">
        <v>274</v>
      </c>
      <c r="K121" s="369">
        <v>2.1</v>
      </c>
    </row>
    <row r="122" spans="2:11" ht="30" customHeight="1">
      <c r="B122" s="737" t="s">
        <v>142</v>
      </c>
      <c r="C122" s="738"/>
      <c r="D122" s="366">
        <f t="shared" si="3"/>
        <v>1485</v>
      </c>
      <c r="E122" s="367">
        <v>470</v>
      </c>
      <c r="F122" s="367">
        <v>1015</v>
      </c>
      <c r="G122" s="368">
        <f t="shared" si="5"/>
        <v>4.509291874164946</v>
      </c>
      <c r="H122" s="367">
        <f t="shared" si="4"/>
        <v>1391</v>
      </c>
      <c r="I122" s="367">
        <v>441</v>
      </c>
      <c r="J122" s="367">
        <v>950</v>
      </c>
      <c r="K122" s="369">
        <v>4.2</v>
      </c>
    </row>
    <row r="123" spans="2:11" ht="30" customHeight="1">
      <c r="B123" s="745" t="s">
        <v>320</v>
      </c>
      <c r="C123" s="746"/>
      <c r="D123" s="366">
        <f t="shared" si="3"/>
        <v>1548</v>
      </c>
      <c r="E123" s="367">
        <v>621</v>
      </c>
      <c r="F123" s="367">
        <v>927</v>
      </c>
      <c r="G123" s="368">
        <f t="shared" si="5"/>
        <v>4.700595165796186</v>
      </c>
      <c r="H123" s="367">
        <f t="shared" si="4"/>
        <v>1467</v>
      </c>
      <c r="I123" s="367">
        <v>550</v>
      </c>
      <c r="J123" s="367">
        <v>917</v>
      </c>
      <c r="K123" s="369">
        <v>4.4</v>
      </c>
    </row>
    <row r="124" spans="2:11" ht="30" customHeight="1">
      <c r="B124" s="737" t="s">
        <v>144</v>
      </c>
      <c r="C124" s="738"/>
      <c r="D124" s="366">
        <f>E124+F124</f>
        <v>1165</v>
      </c>
      <c r="E124" s="367">
        <v>514</v>
      </c>
      <c r="F124" s="367">
        <v>651</v>
      </c>
      <c r="G124" s="368">
        <f>D124/$D$105*100</f>
        <v>3.537592615085631</v>
      </c>
      <c r="H124" s="367">
        <f aca="true" t="shared" si="6" ref="H124:H129">I124+J124</f>
        <v>1171</v>
      </c>
      <c r="I124" s="367">
        <v>508</v>
      </c>
      <c r="J124" s="367">
        <v>663</v>
      </c>
      <c r="K124" s="369">
        <v>3.5</v>
      </c>
    </row>
    <row r="125" spans="2:11" ht="30" customHeight="1">
      <c r="B125" s="737" t="s">
        <v>143</v>
      </c>
      <c r="C125" s="738"/>
      <c r="D125" s="366">
        <f t="shared" si="3"/>
        <v>3363</v>
      </c>
      <c r="E125" s="367">
        <v>717</v>
      </c>
      <c r="F125" s="367">
        <v>2646</v>
      </c>
      <c r="G125" s="368">
        <f t="shared" si="5"/>
        <v>10.211951900886676</v>
      </c>
      <c r="H125" s="367">
        <f t="shared" si="6"/>
        <v>3941</v>
      </c>
      <c r="I125" s="367">
        <v>852</v>
      </c>
      <c r="J125" s="367">
        <v>3089</v>
      </c>
      <c r="K125" s="369">
        <v>12</v>
      </c>
    </row>
    <row r="126" spans="2:11" ht="30" customHeight="1">
      <c r="B126" s="737" t="s">
        <v>145</v>
      </c>
      <c r="C126" s="738"/>
      <c r="D126" s="366">
        <f t="shared" si="3"/>
        <v>222</v>
      </c>
      <c r="E126" s="367">
        <v>121</v>
      </c>
      <c r="F126" s="367">
        <v>101</v>
      </c>
      <c r="G126" s="368">
        <f t="shared" si="5"/>
        <v>0.6741163609862748</v>
      </c>
      <c r="H126" s="367">
        <f t="shared" si="6"/>
        <v>268</v>
      </c>
      <c r="I126" s="367">
        <v>155</v>
      </c>
      <c r="J126" s="367">
        <v>113</v>
      </c>
      <c r="K126" s="369">
        <v>0.8</v>
      </c>
    </row>
    <row r="127" spans="2:11" ht="30" customHeight="1">
      <c r="B127" s="735" t="s">
        <v>325</v>
      </c>
      <c r="C127" s="736"/>
      <c r="D127" s="366">
        <f t="shared" si="3"/>
        <v>1526</v>
      </c>
      <c r="E127" s="367">
        <v>989</v>
      </c>
      <c r="F127" s="367">
        <v>537</v>
      </c>
      <c r="G127" s="368">
        <f t="shared" si="5"/>
        <v>4.633790841734483</v>
      </c>
      <c r="H127" s="367">
        <f t="shared" si="6"/>
        <v>1542</v>
      </c>
      <c r="I127" s="367">
        <v>1004</v>
      </c>
      <c r="J127" s="367">
        <v>538</v>
      </c>
      <c r="K127" s="369">
        <v>4.7</v>
      </c>
    </row>
    <row r="128" spans="2:11" ht="30" customHeight="1">
      <c r="B128" s="735" t="s">
        <v>326</v>
      </c>
      <c r="C128" s="736"/>
      <c r="D128" s="366">
        <f t="shared" si="3"/>
        <v>959</v>
      </c>
      <c r="E128" s="367">
        <v>684</v>
      </c>
      <c r="F128" s="367">
        <v>275</v>
      </c>
      <c r="G128" s="368">
        <f t="shared" si="5"/>
        <v>2.912061217053322</v>
      </c>
      <c r="H128" s="367">
        <f t="shared" si="6"/>
        <v>937</v>
      </c>
      <c r="I128" s="367">
        <v>671</v>
      </c>
      <c r="J128" s="367">
        <v>266</v>
      </c>
      <c r="K128" s="369">
        <v>2.8</v>
      </c>
    </row>
    <row r="129" spans="2:11" ht="30" customHeight="1">
      <c r="B129" s="685" t="s">
        <v>147</v>
      </c>
      <c r="C129" s="699"/>
      <c r="D129" s="262">
        <f t="shared" si="3"/>
        <v>529</v>
      </c>
      <c r="E129" s="263">
        <v>334</v>
      </c>
      <c r="F129" s="263">
        <v>195</v>
      </c>
      <c r="G129" s="364">
        <f t="shared" si="5"/>
        <v>1.6063403376654926</v>
      </c>
      <c r="H129" s="263">
        <f t="shared" si="6"/>
        <v>377</v>
      </c>
      <c r="I129" s="263">
        <v>228</v>
      </c>
      <c r="J129" s="263">
        <v>149</v>
      </c>
      <c r="K129" s="365">
        <v>1.1</v>
      </c>
    </row>
    <row r="130" spans="2:11" ht="12.75" customHeight="1">
      <c r="B130" s="52"/>
      <c r="C130" s="53"/>
      <c r="D130" s="14"/>
      <c r="I130" s="49"/>
      <c r="J130" s="49"/>
      <c r="K130" s="108" t="s">
        <v>111</v>
      </c>
    </row>
    <row r="131" spans="2:8" ht="12.75" customHeight="1">
      <c r="B131" s="8"/>
      <c r="C131" s="8"/>
      <c r="D131" s="8"/>
      <c r="H131" s="8"/>
    </row>
  </sheetData>
  <sheetProtection/>
  <mergeCells count="74">
    <mergeCell ref="B48:C49"/>
    <mergeCell ref="B35:B36"/>
    <mergeCell ref="B21:B22"/>
    <mergeCell ref="B37:B38"/>
    <mergeCell ref="B39:B40"/>
    <mergeCell ref="D4:G4"/>
    <mergeCell ref="E47:G47"/>
    <mergeCell ref="B4:C5"/>
    <mergeCell ref="D102:G102"/>
    <mergeCell ref="H101:K101"/>
    <mergeCell ref="D48:G48"/>
    <mergeCell ref="B31:B32"/>
    <mergeCell ref="B33:B34"/>
    <mergeCell ref="B19:B20"/>
    <mergeCell ref="B29:B30"/>
    <mergeCell ref="B23:B24"/>
    <mergeCell ref="B75:B76"/>
    <mergeCell ref="B59:B60"/>
    <mergeCell ref="E3:G3"/>
    <mergeCell ref="H102:K102"/>
    <mergeCell ref="B7:B8"/>
    <mergeCell ref="B25:B26"/>
    <mergeCell ref="B11:B12"/>
    <mergeCell ref="B13:B14"/>
    <mergeCell ref="B15:B16"/>
    <mergeCell ref="B17:B18"/>
    <mergeCell ref="B9:B10"/>
    <mergeCell ref="B41:B42"/>
    <mergeCell ref="B65:B66"/>
    <mergeCell ref="B73:B74"/>
    <mergeCell ref="B51:B52"/>
    <mergeCell ref="B67:B68"/>
    <mergeCell ref="B69:B70"/>
    <mergeCell ref="B61:B62"/>
    <mergeCell ref="B63:B64"/>
    <mergeCell ref="B53:B54"/>
    <mergeCell ref="B55:B56"/>
    <mergeCell ref="B57:B58"/>
    <mergeCell ref="B77:B78"/>
    <mergeCell ref="B79:B80"/>
    <mergeCell ref="B112:C112"/>
    <mergeCell ref="B111:C111"/>
    <mergeCell ref="B93:B94"/>
    <mergeCell ref="B105:C105"/>
    <mergeCell ref="B95:B96"/>
    <mergeCell ref="B106:C106"/>
    <mergeCell ref="B107:C107"/>
    <mergeCell ref="B85:B86"/>
    <mergeCell ref="B123:C123"/>
    <mergeCell ref="B124:C124"/>
    <mergeCell ref="B115:C115"/>
    <mergeCell ref="B122:C122"/>
    <mergeCell ref="B120:C120"/>
    <mergeCell ref="B108:C108"/>
    <mergeCell ref="B114:C114"/>
    <mergeCell ref="B113:C113"/>
    <mergeCell ref="B110:C110"/>
    <mergeCell ref="B109:C109"/>
    <mergeCell ref="B102:C103"/>
    <mergeCell ref="B81:B82"/>
    <mergeCell ref="B83:B84"/>
    <mergeCell ref="B89:B90"/>
    <mergeCell ref="B91:B92"/>
    <mergeCell ref="B87:B88"/>
    <mergeCell ref="B129:C129"/>
    <mergeCell ref="B128:C128"/>
    <mergeCell ref="B127:C127"/>
    <mergeCell ref="B126:C126"/>
    <mergeCell ref="B117:C117"/>
    <mergeCell ref="B116:C116"/>
    <mergeCell ref="B119:C119"/>
    <mergeCell ref="B118:C118"/>
    <mergeCell ref="B125:C125"/>
    <mergeCell ref="B121:C121"/>
  </mergeCells>
  <printOptions/>
  <pageMargins left="0.7480314960629921" right="0.7480314960629921" top="0.984251968503937" bottom="0.984251968503937" header="0.5118110236220472" footer="0.5118110236220472"/>
  <pageSetup firstPageNumber="25" useFirstPageNumber="1" horizontalDpi="600" verticalDpi="600" orientation="portrait" paperSize="9" scale="89" r:id="rId2"/>
  <rowBreaks count="2" manualBreakCount="2">
    <brk id="44" max="10" man="1"/>
    <brk id="9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user021</cp:lastModifiedBy>
  <cp:lastPrinted>2020-11-10T11:16:23Z</cp:lastPrinted>
  <dcterms:created xsi:type="dcterms:W3CDTF">2003-08-04T02:25:21Z</dcterms:created>
  <dcterms:modified xsi:type="dcterms:W3CDTF">2020-12-16T02:59:36Z</dcterms:modified>
  <cp:category/>
  <cp:version/>
  <cp:contentType/>
  <cp:contentStatus/>
</cp:coreProperties>
</file>