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610" tabRatio="595" firstSheet="2" activeTab="2"/>
  </bookViews>
  <sheets>
    <sheet name="Ⅱ人口" sheetId="1" r:id="rId1"/>
    <sheet name="ピラミッド-1" sheetId="2" r:id="rId2"/>
    <sheet name="ピラミッド-2" sheetId="3" r:id="rId3"/>
    <sheet name="Ⅱ-1～3" sheetId="4" r:id="rId4"/>
    <sheet name="Ⅱ-4" sheetId="5" r:id="rId5"/>
    <sheet name="Ⅱ-5" sheetId="6" r:id="rId6"/>
    <sheet name="Ⅱ-6" sheetId="7" r:id="rId7"/>
    <sheet name="Ⅱ-7～9" sheetId="8" r:id="rId8"/>
    <sheet name="Ⅱ-10" sheetId="9" r:id="rId9"/>
    <sheet name="Ⅱ-11" sheetId="10" r:id="rId10"/>
    <sheet name="Ⅱ-12" sheetId="11" r:id="rId11"/>
  </sheets>
  <definedNames>
    <definedName name="_xlnm.Print_Area" localSheetId="8">'Ⅱ-10'!$A$1:$K$131</definedName>
    <definedName name="_xlnm.Print_Area" localSheetId="9">'Ⅱ-11'!$A$1:$N$84</definedName>
    <definedName name="_xlnm.Print_Area" localSheetId="10">'Ⅱ-12'!$A$1:$H$57</definedName>
    <definedName name="_xlnm.Print_Area" localSheetId="6">'Ⅱ-6'!$A$1:$H$55</definedName>
    <definedName name="_xlnm.Print_Area" localSheetId="7">'Ⅱ-7～9'!$A$1:$K$89</definedName>
    <definedName name="_xlnm.Print_Area" localSheetId="0">'Ⅱ人口'!$A$1:$I$46</definedName>
    <definedName name="_xlnm.Print_Area" localSheetId="1">'ピラミッド-1'!$A$1:$T$71</definedName>
    <definedName name="_xlnm.Print_Area" localSheetId="2">'ピラミッド-2'!$A$1:$T$71</definedName>
    <definedName name="_xlnm.Print_Titles" localSheetId="4">'Ⅱ-4'!$1:$4</definedName>
    <definedName name="_xlnm.Print_Titles" localSheetId="5">'Ⅱ-5'!$1:$6</definedName>
  </definedNames>
  <calcPr fullCalcOnLoad="1"/>
</workbook>
</file>

<file path=xl/sharedStrings.xml><?xml version="1.0" encoding="utf-8"?>
<sst xmlns="http://schemas.openxmlformats.org/spreadsheetml/2006/main" count="1055" uniqueCount="470">
  <si>
    <t>口</t>
  </si>
  <si>
    <t>男</t>
  </si>
  <si>
    <t>女</t>
  </si>
  <si>
    <t>年 次</t>
  </si>
  <si>
    <t>世帯数</t>
  </si>
  <si>
    <t>人口密度</t>
  </si>
  <si>
    <t>年次</t>
  </si>
  <si>
    <t>人口</t>
  </si>
  <si>
    <t>総数</t>
  </si>
  <si>
    <t>中国</t>
  </si>
  <si>
    <t>韓国</t>
  </si>
  <si>
    <t>朝鮮</t>
  </si>
  <si>
    <t>イラン</t>
  </si>
  <si>
    <t>ペルー</t>
  </si>
  <si>
    <t>　タイ</t>
  </si>
  <si>
    <t>カナダ</t>
  </si>
  <si>
    <t>その他</t>
  </si>
  <si>
    <t>人　　　　口</t>
  </si>
  <si>
    <t>１世帯当たり人員</t>
  </si>
  <si>
    <t>対前年人口増加数</t>
  </si>
  <si>
    <t>人</t>
  </si>
  <si>
    <t>自然動態</t>
  </si>
  <si>
    <t>社会動態</t>
  </si>
  <si>
    <t>市届出数</t>
  </si>
  <si>
    <t>出生</t>
  </si>
  <si>
    <t>死亡</t>
  </si>
  <si>
    <t>増減</t>
  </si>
  <si>
    <t>転入</t>
  </si>
  <si>
    <t>転出</t>
  </si>
  <si>
    <t>婚姻</t>
  </si>
  <si>
    <t>離婚</t>
  </si>
  <si>
    <t>件</t>
  </si>
  <si>
    <t>行政区及び町名</t>
  </si>
  <si>
    <t>４．行政区別世帯数の推移</t>
  </si>
  <si>
    <t>美 九 里 地 区</t>
  </si>
  <si>
    <t>本　郷</t>
  </si>
  <si>
    <t>高　山</t>
  </si>
  <si>
    <t>平　井　地　区</t>
  </si>
  <si>
    <t>日　野　地　区</t>
  </si>
  <si>
    <t>計</t>
  </si>
  <si>
    <t>藤　岡　地　区</t>
  </si>
  <si>
    <t>神　流　地　区</t>
  </si>
  <si>
    <t>小　野　地　区</t>
  </si>
  <si>
    <t>５.行政区別人口の推移</t>
  </si>
  <si>
    <t xml:space="preserve">   各年１０月１日現在</t>
  </si>
  <si>
    <t>調査回数</t>
  </si>
  <si>
    <t>施行年次</t>
  </si>
  <si>
    <t>人</t>
  </si>
  <si>
    <t>総  数</t>
  </si>
  <si>
    <t>人口増減数</t>
  </si>
  <si>
    <t>第一次産業</t>
  </si>
  <si>
    <t>第二次産業</t>
  </si>
  <si>
    <t>第三次産業</t>
  </si>
  <si>
    <t>年齢不詳</t>
  </si>
  <si>
    <t>総人口</t>
  </si>
  <si>
    <t>１２．年齢（３区分）別人口の推移</t>
  </si>
  <si>
    <t>年少人口</t>
  </si>
  <si>
    <t>生産年齢人口</t>
  </si>
  <si>
    <t>老年人口</t>
  </si>
  <si>
    <t>０～１４歳</t>
  </si>
  <si>
    <t>１５～６４歳</t>
  </si>
  <si>
    <t>６５歳以上</t>
  </si>
  <si>
    <t>年齢区分</t>
  </si>
  <si>
    <t>～</t>
  </si>
  <si>
    <t>１０．産業大分類・男女別・１５歳以上就業者数</t>
  </si>
  <si>
    <t>産業分類</t>
  </si>
  <si>
    <t>構成比</t>
  </si>
  <si>
    <t>建設業</t>
  </si>
  <si>
    <t>製造業</t>
  </si>
  <si>
    <t>電気・ｶﾞｽ</t>
  </si>
  <si>
    <t>熱供給・水道業</t>
  </si>
  <si>
    <t>運輸・通信業</t>
  </si>
  <si>
    <t>卸・小売・飲食</t>
  </si>
  <si>
    <t>金融・保険業</t>
  </si>
  <si>
    <t>不動産業</t>
  </si>
  <si>
    <t>サービス業</t>
  </si>
  <si>
    <t>分類不能</t>
  </si>
  <si>
    <t>面積</t>
  </si>
  <si>
    <t>昼間人口</t>
  </si>
  <si>
    <t>８．常住人口、流入、流出人口及び昼間人口の推移</t>
  </si>
  <si>
    <t>流　入  B</t>
  </si>
  <si>
    <t>流入、流出の差</t>
  </si>
  <si>
    <t>９．地区別人口の推移</t>
  </si>
  <si>
    <t>神流</t>
  </si>
  <si>
    <t>ｋ㎡</t>
  </si>
  <si>
    <t>人／ｋ㎡</t>
  </si>
  <si>
    <t>％</t>
  </si>
  <si>
    <t>総数に占める割合</t>
  </si>
  <si>
    <t>流　出  C</t>
  </si>
  <si>
    <t>年次</t>
  </si>
  <si>
    <t>他県に　　常住</t>
  </si>
  <si>
    <t>県内他市町村で　　従業、通学</t>
  </si>
  <si>
    <t>他県で従業、通学</t>
  </si>
  <si>
    <t>B-C</t>
  </si>
  <si>
    <t>A+(B-C)</t>
  </si>
  <si>
    <t>藤岡</t>
  </si>
  <si>
    <t>小野</t>
  </si>
  <si>
    <t>美土里</t>
  </si>
  <si>
    <t>美九里</t>
  </si>
  <si>
    <t>平井</t>
  </si>
  <si>
    <t>日野</t>
  </si>
  <si>
    <t>世帯数</t>
  </si>
  <si>
    <t>人</t>
  </si>
  <si>
    <t>人口伸率％</t>
  </si>
  <si>
    <t>年　度</t>
  </si>
  <si>
    <t>資料：県年齢別人口調査</t>
  </si>
  <si>
    <t>第Ⅱ章　人口</t>
  </si>
  <si>
    <t>高齢化率</t>
  </si>
  <si>
    <t xml:space="preserve"> </t>
  </si>
  <si>
    <t>年少人口</t>
  </si>
  <si>
    <t>老　年　人　口</t>
  </si>
  <si>
    <t>１１．年齢別人口の推移</t>
  </si>
  <si>
    <t>平成12年</t>
  </si>
  <si>
    <t>％</t>
  </si>
  <si>
    <t>総　数</t>
  </si>
  <si>
    <t>農　業</t>
  </si>
  <si>
    <t>林　業</t>
  </si>
  <si>
    <t>漁　業</t>
  </si>
  <si>
    <t>鉱　業</t>
  </si>
  <si>
    <t>公　務</t>
  </si>
  <si>
    <t>△3,479</t>
  </si>
  <si>
    <t>常住人口    A</t>
  </si>
  <si>
    <t>死産</t>
  </si>
  <si>
    <t>美 土 里 地 区</t>
  </si>
  <si>
    <t>各年４月１日現在</t>
  </si>
  <si>
    <t>資料：国勢調査</t>
  </si>
  <si>
    <t>県内他市町</t>
  </si>
  <si>
    <t>村に常住</t>
  </si>
  <si>
    <t>鬼石町</t>
  </si>
  <si>
    <t>藤岡市</t>
  </si>
  <si>
    <t>鬼石</t>
  </si>
  <si>
    <t>浄法寺</t>
  </si>
  <si>
    <t>三波川</t>
  </si>
  <si>
    <t>譲原</t>
  </si>
  <si>
    <t>保美濃山</t>
  </si>
  <si>
    <t>坂原</t>
  </si>
  <si>
    <t>三波川</t>
  </si>
  <si>
    <t>総　 数</t>
  </si>
  <si>
    <t>100以上</t>
  </si>
  <si>
    <t>H12年</t>
  </si>
  <si>
    <t>鬼　石　地　区</t>
  </si>
  <si>
    <t>男</t>
  </si>
  <si>
    <t>女</t>
  </si>
  <si>
    <t>人口</t>
  </si>
  <si>
    <t>H17年</t>
  </si>
  <si>
    <t>年度</t>
  </si>
  <si>
    <t>年少人口</t>
  </si>
  <si>
    <t>生産年齢人口</t>
  </si>
  <si>
    <t>老年人口</t>
  </si>
  <si>
    <t>６．国勢調査人口、世帯数の推移</t>
  </si>
  <si>
    <t>平成１７年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</si>
  <si>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</si>
  <si>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</si>
  <si>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</si>
  <si>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</si>
  <si>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</si>
  <si>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</si>
  <si>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</si>
  <si>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</si>
  <si>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</si>
  <si>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公務（他に分類されないもの)</t>
  </si>
  <si>
    <t>分類不能の産業</t>
  </si>
  <si>
    <t>　　　１０月１日現在</t>
  </si>
  <si>
    <t>総数</t>
  </si>
  <si>
    <t>男</t>
  </si>
  <si>
    <t>女</t>
  </si>
  <si>
    <t>世帯</t>
  </si>
  <si>
    <t>人/k㎡</t>
  </si>
  <si>
    <t>資料：市民課</t>
  </si>
  <si>
    <t>増減</t>
  </si>
  <si>
    <t>　　　各年１０月１日現在</t>
  </si>
  <si>
    <t>世帯</t>
  </si>
  <si>
    <t>総　　　　　数</t>
  </si>
  <si>
    <t>藤　岡　地　区</t>
  </si>
  <si>
    <t>大戸町</t>
  </si>
  <si>
    <t>１・２丁目・竹田町</t>
  </si>
  <si>
    <t>天川町・３丁目</t>
  </si>
  <si>
    <t>４丁目</t>
  </si>
  <si>
    <t>栄　町</t>
  </si>
  <si>
    <t>旭　町</t>
  </si>
  <si>
    <t>相生町</t>
  </si>
  <si>
    <t>仲　町</t>
  </si>
  <si>
    <t>７丁目・古桜町</t>
  </si>
  <si>
    <t>鷹匠町</t>
  </si>
  <si>
    <t>宮本町</t>
  </si>
  <si>
    <t>緑　町</t>
  </si>
  <si>
    <t>芦田町</t>
  </si>
  <si>
    <t>山崎町</t>
  </si>
  <si>
    <t>南　町</t>
  </si>
  <si>
    <t>神　流　地　区</t>
  </si>
  <si>
    <t>上戸塚</t>
  </si>
  <si>
    <t>下戸塚</t>
  </si>
  <si>
    <t>下栗須</t>
  </si>
  <si>
    <t>岡之郷上郷</t>
  </si>
  <si>
    <t>岡之郷新田</t>
  </si>
  <si>
    <t>岡之郷下郷</t>
  </si>
  <si>
    <t>岡之郷温井</t>
  </si>
  <si>
    <t>小　野　地　区</t>
  </si>
  <si>
    <t>森</t>
  </si>
  <si>
    <t>立石南部</t>
  </si>
  <si>
    <t>立石北部</t>
  </si>
  <si>
    <t>立石新田</t>
  </si>
  <si>
    <t>中　島</t>
  </si>
  <si>
    <t>森新田</t>
  </si>
  <si>
    <t>中上郷</t>
  </si>
  <si>
    <t>中下郷</t>
  </si>
  <si>
    <t>上栗須</t>
  </si>
  <si>
    <t>中栗須</t>
  </si>
  <si>
    <t>美 土 里 地 区</t>
  </si>
  <si>
    <t>上大塚</t>
  </si>
  <si>
    <t>中大塚</t>
  </si>
  <si>
    <t>下大塚</t>
  </si>
  <si>
    <t>本動堂</t>
  </si>
  <si>
    <t>篠　塚</t>
  </si>
  <si>
    <t>上落合</t>
  </si>
  <si>
    <t>根　岸</t>
  </si>
  <si>
    <t>神　田</t>
  </si>
  <si>
    <t>矢　場</t>
  </si>
  <si>
    <t>保　美</t>
  </si>
  <si>
    <t>三本木</t>
  </si>
  <si>
    <t>本郷田中</t>
  </si>
  <si>
    <t>西平井</t>
  </si>
  <si>
    <t>東平井</t>
  </si>
  <si>
    <t>鮎　川</t>
  </si>
  <si>
    <t>緑　埜</t>
  </si>
  <si>
    <t>白　石</t>
  </si>
  <si>
    <t>三ツ木</t>
  </si>
  <si>
    <t>金　井</t>
  </si>
  <si>
    <t>下日野</t>
  </si>
  <si>
    <t>上日野</t>
  </si>
  <si>
    <t>中町・本町</t>
  </si>
  <si>
    <t>宮本・諏訪</t>
  </si>
  <si>
    <t>浄法寺平</t>
  </si>
  <si>
    <t>譲　原</t>
  </si>
  <si>
    <t>譲原・保美濃山</t>
  </si>
  <si>
    <t>坂　原</t>
  </si>
  <si>
    <t>資料:市民課</t>
  </si>
  <si>
    <t>人</t>
  </si>
  <si>
    <t>資料：市民課</t>
  </si>
  <si>
    <t>大戸町</t>
  </si>
  <si>
    <t>１・２丁目・竹田町　</t>
  </si>
  <si>
    <t>天川町・３丁目</t>
  </si>
  <si>
    <t>４丁目</t>
  </si>
  <si>
    <t>栄 　町</t>
  </si>
  <si>
    <t>旭 　町</t>
  </si>
  <si>
    <t>相生町</t>
  </si>
  <si>
    <t>5・6丁目</t>
  </si>
  <si>
    <t>仲 　町</t>
  </si>
  <si>
    <t>７丁目・古桜町</t>
  </si>
  <si>
    <t>鷹匠町</t>
  </si>
  <si>
    <t>宮本町</t>
  </si>
  <si>
    <t>緑 　町</t>
  </si>
  <si>
    <t>緑　 町</t>
  </si>
  <si>
    <t>芦田町</t>
  </si>
  <si>
    <t>山崎町</t>
  </si>
  <si>
    <t>南 　町</t>
  </si>
  <si>
    <t>小林北・南</t>
  </si>
  <si>
    <t>上戸塚</t>
  </si>
  <si>
    <t>下戸塚</t>
  </si>
  <si>
    <t>下栗須</t>
  </si>
  <si>
    <t>岡之郷上郷</t>
  </si>
  <si>
    <t>岡之郷新田</t>
  </si>
  <si>
    <t>岡之郷下郷</t>
  </si>
  <si>
    <t>岡之郷温井</t>
  </si>
  <si>
    <t>森</t>
  </si>
  <si>
    <t>立石南部</t>
  </si>
  <si>
    <t>立石北部</t>
  </si>
  <si>
    <t>立石新田</t>
  </si>
  <si>
    <t>中　 島</t>
  </si>
  <si>
    <t>森新田</t>
  </si>
  <si>
    <t>中上郷</t>
  </si>
  <si>
    <t>中下郷</t>
  </si>
  <si>
    <t>上栗須</t>
  </si>
  <si>
    <t>中栗須</t>
  </si>
  <si>
    <t>上大塚</t>
  </si>
  <si>
    <t>中大塚</t>
  </si>
  <si>
    <t>下大塚</t>
  </si>
  <si>
    <t>本動堂</t>
  </si>
  <si>
    <t>篠　塚</t>
  </si>
  <si>
    <t>上落合</t>
  </si>
  <si>
    <t>根　 岸</t>
  </si>
  <si>
    <t>本　 郷</t>
  </si>
  <si>
    <t>本 　郷</t>
  </si>
  <si>
    <t>本   郷</t>
  </si>
  <si>
    <t>川除・牛田</t>
  </si>
  <si>
    <t>神 　田</t>
  </si>
  <si>
    <t>矢 　場</t>
  </si>
  <si>
    <t>保 　美</t>
  </si>
  <si>
    <t>三本木</t>
  </si>
  <si>
    <t>高   山</t>
  </si>
  <si>
    <t>鬼　石　地　区</t>
  </si>
  <si>
    <t>本郷田中</t>
  </si>
  <si>
    <t>西平井</t>
  </si>
  <si>
    <t>東平井</t>
  </si>
  <si>
    <t>鮎 　川</t>
  </si>
  <si>
    <t>緑　 埜</t>
  </si>
  <si>
    <t>白 　石</t>
  </si>
  <si>
    <t>三ツ木</t>
  </si>
  <si>
    <t>金　 井</t>
  </si>
  <si>
    <t>下日野</t>
  </si>
  <si>
    <t>上日野</t>
  </si>
  <si>
    <t>中町・本町</t>
  </si>
  <si>
    <t>宮本・諏訪</t>
  </si>
  <si>
    <t>浄法寺平</t>
  </si>
  <si>
    <t>三波川</t>
  </si>
  <si>
    <t>譲　原</t>
  </si>
  <si>
    <t>譲原・保美濃山</t>
  </si>
  <si>
    <t>坂　原</t>
  </si>
  <si>
    <t>各年4月1日現在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</si>
  <si>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</si>
  <si>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</si>
  <si>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</si>
  <si>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</si>
  <si>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</si>
  <si>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</si>
  <si>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</si>
  <si>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</si>
  <si>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</si>
  <si>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</si>
  <si>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</si>
  <si>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</si>
  <si>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</si>
  <si>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</si>
  <si>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</si>
  <si>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</si>
  <si>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</si>
  <si>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</si>
  <si>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</si>
  <si>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</si>
  <si>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</si>
  <si>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上町・三杉町・鬼石相生町</t>
  </si>
  <si>
    <t>浄法寺八塩・宇塩・根際</t>
  </si>
  <si>
    <t>小林北・南</t>
  </si>
  <si>
    <t>５・６丁目</t>
  </si>
  <si>
    <t>川除・牛田</t>
  </si>
  <si>
    <t>上町・三杉町・鬼石相生町</t>
  </si>
  <si>
    <t>浄法寺八塩・宇塩・根際</t>
  </si>
  <si>
    <t>日　野　地　区</t>
  </si>
  <si>
    <t>美 九 里 地 区</t>
  </si>
  <si>
    <t>平　井　地　区</t>
  </si>
  <si>
    <t>総     　　数</t>
  </si>
  <si>
    <t>年　度</t>
  </si>
  <si>
    <t>各年4月1日現在</t>
  </si>
  <si>
    <t>平成２２年</t>
  </si>
  <si>
    <t>H22年</t>
  </si>
  <si>
    <t>△3.3%</t>
  </si>
  <si>
    <t>平成17年</t>
  </si>
  <si>
    <t>平成２２年</t>
  </si>
  <si>
    <t xml:space="preserve"> 総　数</t>
  </si>
  <si>
    <t>電気・ガス・熱供給・水道業</t>
  </si>
  <si>
    <t>学術研究,専門･技術サービス業</t>
  </si>
  <si>
    <t>鉱　業,採石業,砂利採取業</t>
  </si>
  <si>
    <t>運輸業，郵便業</t>
  </si>
  <si>
    <t>卸売業，小売業</t>
  </si>
  <si>
    <t>金融業，保険業</t>
  </si>
  <si>
    <t>不動産業，物品賃貸業</t>
  </si>
  <si>
    <t>生活関連サービス業,娯楽業</t>
  </si>
  <si>
    <r>
      <t>サービス業（</t>
    </r>
    <r>
      <rPr>
        <sz val="9.5"/>
        <rFont val="ＭＳ 明朝"/>
        <family val="1"/>
      </rPr>
      <t>他に分類されないもの</t>
    </r>
    <r>
      <rPr>
        <sz val="9"/>
        <rFont val="ＭＳ 明朝"/>
        <family val="1"/>
      </rPr>
      <t>）</t>
    </r>
  </si>
  <si>
    <t>第三次産業</t>
  </si>
  <si>
    <t>第二次産業</t>
  </si>
  <si>
    <t>第一次産業</t>
  </si>
  <si>
    <t>　サービス業（他に分類されないもの）</t>
  </si>
  <si>
    <t>　公　務（他に分類されるものを除く)</t>
  </si>
  <si>
    <t>10　～　14</t>
  </si>
  <si>
    <t>0　～　4</t>
  </si>
  <si>
    <t>5　～　9</t>
  </si>
  <si>
    <t>15　～　19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</si>
  <si>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</si>
  <si>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</si>
  <si>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</si>
  <si>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</si>
  <si>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</si>
  <si>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</si>
  <si>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</si>
  <si>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</si>
  <si>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</si>
  <si>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</si>
  <si>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</si>
  <si>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</si>
  <si>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</si>
  <si>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85　～　89</t>
  </si>
  <si>
    <t>90　～　94</t>
  </si>
  <si>
    <t>95　～　99</t>
  </si>
  <si>
    <t>年齢不詳</t>
  </si>
  <si>
    <t>生　産　年　齢　人　口</t>
  </si>
  <si>
    <t>１００～</t>
  </si>
  <si>
    <t>９５～９９</t>
  </si>
  <si>
    <t>９０～９４</t>
  </si>
  <si>
    <t>８５～８９</t>
  </si>
  <si>
    <t>８０～８４</t>
  </si>
  <si>
    <t>７５～７９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</si>
  <si>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</si>
  <si>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</si>
  <si>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</si>
  <si>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</si>
  <si>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</si>
  <si>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</si>
  <si>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</si>
  <si>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</si>
  <si>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</si>
  <si>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</si>
  <si>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</si>
  <si>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</si>
  <si>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-</t>
  </si>
  <si>
    <t>平成25年</t>
  </si>
  <si>
    <t>２．外国人国籍別人口</t>
  </si>
  <si>
    <t>米国</t>
  </si>
  <si>
    <t>男女比
女１００人につき男</t>
  </si>
  <si>
    <t>うち日本人</t>
  </si>
  <si>
    <t>総数</t>
  </si>
  <si>
    <t>うち外国人</t>
  </si>
  <si>
    <t>年 次</t>
  </si>
  <si>
    <t>平成26年</t>
  </si>
  <si>
    <t>平成27年</t>
  </si>
  <si>
    <t>※外国人を含む</t>
  </si>
  <si>
    <t>平成28年</t>
  </si>
  <si>
    <t>平成27年</t>
  </si>
  <si>
    <t>平成29年</t>
  </si>
  <si>
    <t>平成12年</t>
  </si>
  <si>
    <t>平成27年10月1日現在</t>
  </si>
  <si>
    <t>平成28年10月1日現在</t>
  </si>
  <si>
    <t>△ 311</t>
  </si>
  <si>
    <t>平成25年</t>
  </si>
  <si>
    <t>平成２７年</t>
  </si>
  <si>
    <t>各年１０月１日現在</t>
  </si>
  <si>
    <t>平成22年</t>
  </si>
  <si>
    <t>平成19年</t>
  </si>
  <si>
    <t>平成16年</t>
  </si>
  <si>
    <t>６５,７０８</t>
  </si>
  <si>
    <t>平成24年</t>
  </si>
  <si>
    <t>旧藤岡市</t>
  </si>
  <si>
    <t>旧鬼石町</t>
  </si>
  <si>
    <t>旧鬼石町</t>
  </si>
  <si>
    <t>H27年</t>
  </si>
  <si>
    <t>※平成27年10月1日現在の県年齢別人口は、平成27年国勢調査の人口等基本集計結果による。</t>
  </si>
  <si>
    <t>※平成24年7月9日住民基本台帳法改正により、平成25年から外国人世帯を含む。</t>
  </si>
  <si>
    <t>０～４</t>
  </si>
  <si>
    <t>５～９</t>
  </si>
  <si>
    <t>７０～７４</t>
  </si>
  <si>
    <t>ブラジル</t>
  </si>
  <si>
    <t>フィリピン</t>
  </si>
  <si>
    <t>パキスタン</t>
  </si>
  <si>
    <t>７．人口集中地区（DID）人口・世帯数</t>
  </si>
  <si>
    <t>資料：県年齢別人口調査</t>
  </si>
  <si>
    <t>資料：市民課</t>
  </si>
  <si>
    <t>６５，２３０</t>
  </si>
  <si>
    <t>男（３１，７６１）</t>
  </si>
  <si>
    <t>女（３３，４６９）</t>
  </si>
  <si>
    <t>男（３１，９８３）</t>
  </si>
  <si>
    <t>女（３３，７２５）</t>
  </si>
  <si>
    <t>H22～Ｈ27</t>
  </si>
  <si>
    <t>H22～Ｈ27</t>
  </si>
  <si>
    <t>△1.8%</t>
  </si>
  <si>
    <t>△0.5%</t>
  </si>
  <si>
    <t>△8.4%</t>
  </si>
  <si>
    <t>△5.4%</t>
  </si>
  <si>
    <t>△18.7%</t>
  </si>
  <si>
    <t>△14.2%</t>
  </si>
  <si>
    <t>△5.0%</t>
  </si>
  <si>
    <t>△19.8%</t>
  </si>
  <si>
    <t>△14.7%</t>
  </si>
  <si>
    <t>△23.7%</t>
  </si>
  <si>
    <t>△21.3%</t>
  </si>
  <si>
    <t>人口ピラミッド（平成２７年）</t>
  </si>
  <si>
    <t>人口ピラミッド（平成２８年）</t>
  </si>
  <si>
    <t>３．人　口　動　態</t>
  </si>
  <si>
    <t>１．住民基本台帳人口の推移</t>
  </si>
  <si>
    <t>１０月１日現在</t>
  </si>
  <si>
    <t>　　　各年１０月１日現在</t>
  </si>
  <si>
    <t xml:space="preserve">  各年度１０月１日現在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</si>
</sst>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;[Red]\-#,##0.0"/>
    <numFmt numFmtId="190" formatCode="#,##0.000;[Red]\-#,##0.000"/>
    <numFmt numFmtId="191" formatCode="0.0"/>
    <numFmt numFmtId="192" formatCode="#,##0;[Red]#,##0"/>
    <numFmt numFmtId="193" formatCode="0.0%"/>
    <numFmt numFmtId="194" formatCode="#,##0;&quot;△ &quot;#,##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"/>
    <numFmt numFmtId="200" formatCode="#,##0.00_ ;[Red]\-#,##0.00\ "/>
    <numFmt numFmtId="201" formatCode="#,##0.0000_ ;[Red]\-#,##0.0000\ "/>
    <numFmt numFmtId="202" formatCode="0.00_ "/>
    <numFmt numFmtId="203" formatCode="0;&quot;△ &quot;0"/>
    <numFmt numFmtId="204" formatCode="&quot;△&quot;\ #,##0;&quot;▲&quot;\ #,##0"/>
    <numFmt numFmtId="205" formatCode="&quot;△&quot;0.0%"/>
    <numFmt numFmtId="206" formatCode="0.0;&quot;△ &quot;0.0"/>
    <numFmt numFmtId="207" formatCode="0.000%"/>
    <numFmt numFmtId="208" formatCode="0.0_ "/>
    <numFmt numFmtId="209" formatCode="#,##0.0_ ;[Red]\-#,##0.0\ "/>
    <numFmt numFmtId="210" formatCode="0.0_);[Red]\(0.0\)"/>
    <numFmt numFmtId="211" formatCode="#,##0.00000000000000_ ;[Red]\-#,##0.00000000000000\ "/>
    <numFmt numFmtId="212" formatCode="&quot;¥&quot;#,##0.0;&quot;¥&quot;\-#,##0.0"/>
    <numFmt numFmtId="213" formatCode="#,##0.0_ "/>
    <numFmt numFmtId="214" formatCode="#,##0.0"/>
    <numFmt numFmtId="215" formatCode="#,##0_);[Red]\(#,##0\)"/>
    <numFmt numFmtId="216" formatCode="0_ "/>
    <numFmt numFmtId="217" formatCode="#,##0.00_ "/>
    <numFmt numFmtId="218" formatCode="#,##0.000_ ;[Red]\-#,##0.000\ 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sz val="8"/>
      <name val="明朝"/>
      <family val="1"/>
    </font>
    <font>
      <sz val="11"/>
      <name val="ＭＳ ゴシック"/>
      <family val="3"/>
    </font>
    <font>
      <sz val="26"/>
      <name val="ＭＳ Ｐゴシック"/>
      <family val="3"/>
    </font>
    <font>
      <sz val="2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4.5"/>
      <color indexed="8"/>
      <name val="ＭＳ Ｐゴシック"/>
      <family val="3"/>
    </font>
    <font>
      <sz val="14.5"/>
      <color indexed="8"/>
      <name val="ＭＳ Ｐ明朝"/>
      <family val="1"/>
    </font>
    <font>
      <sz val="13.3"/>
      <color indexed="8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11"/>
      <color indexed="8"/>
      <name val="明朝"/>
      <family val="1"/>
    </font>
    <font>
      <sz val="9.25"/>
      <color indexed="8"/>
      <name val="明朝"/>
      <family val="1"/>
    </font>
    <font>
      <sz val="10.5"/>
      <name val="ＭＳ 明朝"/>
      <family val="1"/>
    </font>
    <font>
      <sz val="14"/>
      <name val="ＭＳ Ｐゴシック"/>
      <family val="3"/>
    </font>
    <font>
      <sz val="9"/>
      <name val="ＭＳ ゴシック"/>
      <family val="3"/>
    </font>
    <font>
      <sz val="9"/>
      <name val="明朝"/>
      <family val="1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/>
      <right style="thin"/>
      <top style="hair"/>
      <bottom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thin"/>
      <bottom style="dotted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>
        <color theme="1" tint="0.04998999834060669"/>
      </left>
      <right style="thin">
        <color theme="1" tint="0.04998999834060669"/>
      </right>
      <top style="thin"/>
      <bottom style="thin">
        <color theme="1" tint="0.04998999834060669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676">
    <xf numFmtId="0" fontId="0" fillId="0" borderId="0" xfId="0" applyAlignment="1">
      <alignment vertical="center"/>
    </xf>
    <xf numFmtId="38" fontId="2" fillId="0" borderId="10" xfId="49" applyFont="1" applyBorder="1" applyAlignment="1">
      <alignment/>
    </xf>
    <xf numFmtId="38" fontId="2" fillId="0" borderId="0" xfId="49" applyFont="1" applyBorder="1" applyAlignment="1">
      <alignment/>
    </xf>
    <xf numFmtId="0" fontId="2" fillId="0" borderId="0" xfId="63">
      <alignment/>
      <protection/>
    </xf>
    <xf numFmtId="0" fontId="2" fillId="0" borderId="0" xfId="62">
      <alignment/>
      <protection/>
    </xf>
    <xf numFmtId="0" fontId="2" fillId="0" borderId="0" xfId="62" applyBorder="1">
      <alignment/>
      <protection/>
    </xf>
    <xf numFmtId="0" fontId="6" fillId="0" borderId="11" xfId="62" applyFont="1" applyBorder="1" applyAlignment="1">
      <alignment horizontal="right"/>
      <protection/>
    </xf>
    <xf numFmtId="0" fontId="4" fillId="0" borderId="0" xfId="64" applyFont="1">
      <alignment/>
      <protection/>
    </xf>
    <xf numFmtId="0" fontId="2" fillId="0" borderId="0" xfId="64">
      <alignment/>
      <protection/>
    </xf>
    <xf numFmtId="0" fontId="2" fillId="0" borderId="0" xfId="64" applyBorder="1">
      <alignment/>
      <protection/>
    </xf>
    <xf numFmtId="38" fontId="2" fillId="0" borderId="12" xfId="49" applyFont="1" applyBorder="1" applyAlignment="1">
      <alignment/>
    </xf>
    <xf numFmtId="0" fontId="7" fillId="0" borderId="0" xfId="64" applyFont="1">
      <alignment/>
      <protection/>
    </xf>
    <xf numFmtId="0" fontId="7" fillId="0" borderId="0" xfId="64" applyFont="1" applyBorder="1">
      <alignment/>
      <protection/>
    </xf>
    <xf numFmtId="193" fontId="7" fillId="0" borderId="0" xfId="64" applyNumberFormat="1" applyFont="1">
      <alignment/>
      <protection/>
    </xf>
    <xf numFmtId="0" fontId="2" fillId="0" borderId="0" xfId="64" applyFont="1">
      <alignment/>
      <protection/>
    </xf>
    <xf numFmtId="0" fontId="2" fillId="0" borderId="0" xfId="64" applyBorder="1" applyAlignment="1">
      <alignment horizontal="right"/>
      <protection/>
    </xf>
    <xf numFmtId="0" fontId="8" fillId="0" borderId="0" xfId="0" applyFont="1" applyAlignment="1">
      <alignment vertical="center"/>
    </xf>
    <xf numFmtId="38" fontId="2" fillId="0" borderId="0" xfId="64" applyNumberFormat="1">
      <alignment/>
      <protection/>
    </xf>
    <xf numFmtId="199" fontId="0" fillId="0" borderId="0" xfId="0" applyNumberFormat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64" applyFont="1">
      <alignment/>
      <protection/>
    </xf>
    <xf numFmtId="0" fontId="11" fillId="0" borderId="0" xfId="64" applyFont="1" applyAlignment="1">
      <alignment horizontal="left"/>
      <protection/>
    </xf>
    <xf numFmtId="0" fontId="10" fillId="0" borderId="0" xfId="64" applyFont="1" applyBorder="1">
      <alignment/>
      <protection/>
    </xf>
    <xf numFmtId="0" fontId="10" fillId="0" borderId="0" xfId="64" applyFont="1" applyBorder="1" applyAlignment="1" quotePrefix="1">
      <alignment horizontal="left"/>
      <protection/>
    </xf>
    <xf numFmtId="0" fontId="10" fillId="33" borderId="13" xfId="64" applyFont="1" applyFill="1" applyBorder="1" applyAlignment="1">
      <alignment horizontal="center"/>
      <protection/>
    </xf>
    <xf numFmtId="0" fontId="10" fillId="33" borderId="14" xfId="64" applyFont="1" applyFill="1" applyBorder="1" applyAlignment="1">
      <alignment horizontal="center"/>
      <protection/>
    </xf>
    <xf numFmtId="0" fontId="12" fillId="0" borderId="0" xfId="64" applyFont="1" applyBorder="1" applyAlignment="1">
      <alignment horizontal="right"/>
      <protection/>
    </xf>
    <xf numFmtId="0" fontId="12" fillId="0" borderId="12" xfId="64" applyFont="1" applyBorder="1" applyAlignment="1">
      <alignment horizontal="right"/>
      <protection/>
    </xf>
    <xf numFmtId="0" fontId="12" fillId="0" borderId="15" xfId="64" applyFont="1" applyBorder="1" applyAlignment="1">
      <alignment horizontal="right"/>
      <protection/>
    </xf>
    <xf numFmtId="38" fontId="10" fillId="0" borderId="0" xfId="49" applyFont="1" applyAlignment="1">
      <alignment/>
    </xf>
    <xf numFmtId="38" fontId="10" fillId="0" borderId="12" xfId="49" applyFont="1" applyBorder="1" applyAlignment="1">
      <alignment/>
    </xf>
    <xf numFmtId="38" fontId="10" fillId="0" borderId="0" xfId="49" applyFont="1" applyBorder="1" applyAlignment="1">
      <alignment/>
    </xf>
    <xf numFmtId="38" fontId="10" fillId="0" borderId="15" xfId="49" applyFont="1" applyBorder="1" applyAlignment="1">
      <alignment/>
    </xf>
    <xf numFmtId="0" fontId="10" fillId="33" borderId="16" xfId="64" applyFont="1" applyFill="1" applyBorder="1" applyAlignment="1">
      <alignment horizontal="center"/>
      <protection/>
    </xf>
    <xf numFmtId="0" fontId="10" fillId="33" borderId="17" xfId="64" applyFont="1" applyFill="1" applyBorder="1" applyAlignment="1">
      <alignment horizontal="center"/>
      <protection/>
    </xf>
    <xf numFmtId="0" fontId="12" fillId="0" borderId="15" xfId="64" applyFont="1" applyFill="1" applyBorder="1" applyAlignment="1">
      <alignment horizontal="right"/>
      <protection/>
    </xf>
    <xf numFmtId="38" fontId="10" fillId="0" borderId="12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191" fontId="10" fillId="0" borderId="15" xfId="64" applyNumberFormat="1" applyFont="1" applyBorder="1" applyAlignment="1">
      <alignment vertical="center"/>
      <protection/>
    </xf>
    <xf numFmtId="189" fontId="10" fillId="0" borderId="15" xfId="49" applyNumberFormat="1" applyFont="1" applyBorder="1" applyAlignment="1">
      <alignment vertical="center"/>
    </xf>
    <xf numFmtId="38" fontId="10" fillId="0" borderId="12" xfId="49" applyFont="1" applyBorder="1" applyAlignment="1">
      <alignment horizontal="right"/>
    </xf>
    <xf numFmtId="38" fontId="10" fillId="0" borderId="0" xfId="49" applyFont="1" applyBorder="1" applyAlignment="1">
      <alignment horizontal="right"/>
    </xf>
    <xf numFmtId="200" fontId="2" fillId="0" borderId="0" xfId="64" applyNumberFormat="1">
      <alignment/>
      <protection/>
    </xf>
    <xf numFmtId="0" fontId="0" fillId="0" borderId="0" xfId="0" applyAlignment="1">
      <alignment horizontal="right" vertical="center"/>
    </xf>
    <xf numFmtId="38" fontId="4" fillId="0" borderId="18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0" fontId="6" fillId="0" borderId="19" xfId="62" applyFont="1" applyBorder="1" applyAlignment="1">
      <alignment horizontal="right"/>
      <protection/>
    </xf>
    <xf numFmtId="38" fontId="6" fillId="0" borderId="20" xfId="49" applyFont="1" applyBorder="1" applyAlignment="1">
      <alignment horizontal="right"/>
    </xf>
    <xf numFmtId="0" fontId="5" fillId="34" borderId="15" xfId="6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40" fontId="10" fillId="0" borderId="15" xfId="49" applyNumberFormat="1" applyFont="1" applyBorder="1" applyAlignment="1">
      <alignment vertical="center"/>
    </xf>
    <xf numFmtId="0" fontId="10" fillId="34" borderId="12" xfId="64" applyFont="1" applyFill="1" applyBorder="1">
      <alignment/>
      <protection/>
    </xf>
    <xf numFmtId="0" fontId="10" fillId="34" borderId="12" xfId="64" applyFont="1" applyFill="1" applyBorder="1" applyAlignment="1">
      <alignment horizontal="center" vertical="center"/>
      <protection/>
    </xf>
    <xf numFmtId="0" fontId="10" fillId="34" borderId="21" xfId="64" applyFont="1" applyFill="1" applyBorder="1">
      <alignment/>
      <protection/>
    </xf>
    <xf numFmtId="0" fontId="10" fillId="34" borderId="22" xfId="64" applyFont="1" applyFill="1" applyBorder="1" applyAlignment="1">
      <alignment horizontal="center" vertical="center"/>
      <protection/>
    </xf>
    <xf numFmtId="0" fontId="10" fillId="34" borderId="23" xfId="64" applyFont="1" applyFill="1" applyBorder="1" applyAlignment="1">
      <alignment horizontal="center" vertical="center"/>
      <protection/>
    </xf>
    <xf numFmtId="38" fontId="10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191" fontId="10" fillId="0" borderId="26" xfId="64" applyNumberFormat="1" applyFont="1" applyBorder="1" applyAlignment="1">
      <alignment vertical="center"/>
      <protection/>
    </xf>
    <xf numFmtId="0" fontId="13" fillId="34" borderId="12" xfId="64" applyFont="1" applyFill="1" applyBorder="1" applyAlignment="1">
      <alignment horizontal="center" vertical="center"/>
      <protection/>
    </xf>
    <xf numFmtId="189" fontId="10" fillId="0" borderId="26" xfId="49" applyNumberFormat="1" applyFont="1" applyBorder="1" applyAlignment="1">
      <alignment vertical="center"/>
    </xf>
    <xf numFmtId="38" fontId="10" fillId="0" borderId="24" xfId="49" applyFont="1" applyBorder="1" applyAlignment="1">
      <alignment/>
    </xf>
    <xf numFmtId="38" fontId="10" fillId="0" borderId="25" xfId="49" applyFont="1" applyBorder="1" applyAlignment="1">
      <alignment/>
    </xf>
    <xf numFmtId="38" fontId="10" fillId="0" borderId="26" xfId="49" applyFont="1" applyBorder="1" applyAlignment="1">
      <alignment/>
    </xf>
    <xf numFmtId="0" fontId="12" fillId="0" borderId="19" xfId="64" applyFont="1" applyBorder="1" applyAlignment="1">
      <alignment horizontal="right"/>
      <protection/>
    </xf>
    <xf numFmtId="38" fontId="10" fillId="0" borderId="0" xfId="64" applyNumberFormat="1" applyFont="1">
      <alignment/>
      <protection/>
    </xf>
    <xf numFmtId="9" fontId="7" fillId="0" borderId="0" xfId="64" applyNumberFormat="1" applyFont="1">
      <alignment/>
      <protection/>
    </xf>
    <xf numFmtId="0" fontId="2" fillId="0" borderId="14" xfId="64" applyFont="1" applyBorder="1">
      <alignment/>
      <protection/>
    </xf>
    <xf numFmtId="38" fontId="2" fillId="0" borderId="14" xfId="49" applyFont="1" applyBorder="1" applyAlignment="1">
      <alignment/>
    </xf>
    <xf numFmtId="0" fontId="11" fillId="0" borderId="0" xfId="65" applyFont="1">
      <alignment/>
      <protection/>
    </xf>
    <xf numFmtId="0" fontId="11" fillId="0" borderId="0" xfId="66" applyFont="1">
      <alignment/>
      <protection/>
    </xf>
    <xf numFmtId="0" fontId="11" fillId="0" borderId="0" xfId="64" applyFont="1">
      <alignment/>
      <protection/>
    </xf>
    <xf numFmtId="0" fontId="11" fillId="0" borderId="27" xfId="64" applyFont="1" applyBorder="1">
      <alignment/>
      <protection/>
    </xf>
    <xf numFmtId="0" fontId="11" fillId="0" borderId="0" xfId="64" applyFont="1" applyAlignment="1" quotePrefix="1">
      <alignment horizontal="left"/>
      <protection/>
    </xf>
    <xf numFmtId="0" fontId="11" fillId="0" borderId="0" xfId="64" applyFont="1" applyBorder="1" applyAlignment="1" quotePrefix="1">
      <alignment horizontal="left"/>
      <protection/>
    </xf>
    <xf numFmtId="0" fontId="11" fillId="0" borderId="0" xfId="64" applyFont="1" applyBorder="1">
      <alignment/>
      <protection/>
    </xf>
    <xf numFmtId="0" fontId="11" fillId="0" borderId="0" xfId="65" applyFont="1" applyAlignment="1" quotePrefix="1">
      <alignment horizontal="left"/>
      <protection/>
    </xf>
    <xf numFmtId="0" fontId="2" fillId="0" borderId="0" xfId="62" applyFill="1">
      <alignment/>
      <protection/>
    </xf>
    <xf numFmtId="0" fontId="2" fillId="34" borderId="12" xfId="63" applyFont="1" applyFill="1" applyBorder="1">
      <alignment/>
      <protection/>
    </xf>
    <xf numFmtId="0" fontId="2" fillId="34" borderId="10" xfId="63" applyFont="1" applyFill="1" applyBorder="1">
      <alignment/>
      <protection/>
    </xf>
    <xf numFmtId="207" fontId="7" fillId="0" borderId="0" xfId="64" applyNumberFormat="1" applyFont="1" applyAlignment="1">
      <alignment horizontal="right"/>
      <protection/>
    </xf>
    <xf numFmtId="0" fontId="14" fillId="0" borderId="0" xfId="63" applyFont="1" applyBorder="1" applyAlignment="1">
      <alignment horizontal="left"/>
      <protection/>
    </xf>
    <xf numFmtId="38" fontId="2" fillId="0" borderId="11" xfId="49" applyFont="1" applyBorder="1" applyAlignment="1">
      <alignment/>
    </xf>
    <xf numFmtId="209" fontId="2" fillId="0" borderId="0" xfId="64" applyNumberFormat="1">
      <alignment/>
      <protection/>
    </xf>
    <xf numFmtId="0" fontId="10" fillId="0" borderId="0" xfId="65" applyFont="1">
      <alignment/>
      <protection/>
    </xf>
    <xf numFmtId="0" fontId="10" fillId="0" borderId="0" xfId="65" applyFont="1" applyBorder="1">
      <alignment/>
      <protection/>
    </xf>
    <xf numFmtId="0" fontId="10" fillId="0" borderId="0" xfId="65" applyFont="1" applyBorder="1" applyAlignment="1">
      <alignment horizontal="right"/>
      <protection/>
    </xf>
    <xf numFmtId="0" fontId="10" fillId="0" borderId="27" xfId="65" applyFont="1" applyBorder="1">
      <alignment/>
      <protection/>
    </xf>
    <xf numFmtId="0" fontId="10" fillId="0" borderId="0" xfId="65" applyFont="1" applyFill="1">
      <alignment/>
      <protection/>
    </xf>
    <xf numFmtId="0" fontId="12" fillId="0" borderId="11" xfId="65" applyFont="1" applyBorder="1" applyAlignment="1">
      <alignment horizontal="right" vertical="center"/>
      <protection/>
    </xf>
    <xf numFmtId="0" fontId="12" fillId="0" borderId="11" xfId="65" applyFont="1" applyBorder="1" applyAlignment="1">
      <alignment horizontal="right"/>
      <protection/>
    </xf>
    <xf numFmtId="0" fontId="12" fillId="0" borderId="20" xfId="65" applyFont="1" applyBorder="1" applyAlignment="1">
      <alignment horizontal="right"/>
      <protection/>
    </xf>
    <xf numFmtId="3" fontId="10" fillId="0" borderId="0" xfId="65" applyNumberFormat="1" applyFont="1">
      <alignment/>
      <protection/>
    </xf>
    <xf numFmtId="0" fontId="10" fillId="0" borderId="17" xfId="65" applyFont="1" applyBorder="1">
      <alignment/>
      <protection/>
    </xf>
    <xf numFmtId="0" fontId="10" fillId="0" borderId="0" xfId="65" applyFont="1" applyFill="1" applyBorder="1" applyAlignment="1">
      <alignment horizontal="center" vertical="center" textRotation="255"/>
      <protection/>
    </xf>
    <xf numFmtId="0" fontId="10" fillId="0" borderId="15" xfId="65" applyFont="1" applyFill="1" applyBorder="1" applyAlignment="1">
      <alignment horizontal="center" vertical="center"/>
      <protection/>
    </xf>
    <xf numFmtId="0" fontId="10" fillId="4" borderId="14" xfId="65" applyFont="1" applyFill="1" applyBorder="1" applyAlignment="1">
      <alignment horizontal="center" vertical="center"/>
      <protection/>
    </xf>
    <xf numFmtId="0" fontId="10" fillId="0" borderId="15" xfId="65" applyFont="1" applyFill="1" applyBorder="1" applyAlignment="1">
      <alignment horizontal="center"/>
      <protection/>
    </xf>
    <xf numFmtId="0" fontId="12" fillId="0" borderId="19" xfId="65" applyFont="1" applyBorder="1" applyAlignment="1">
      <alignment horizontal="right"/>
      <protection/>
    </xf>
    <xf numFmtId="0" fontId="12" fillId="0" borderId="11" xfId="65" applyFont="1" applyFill="1" applyBorder="1" applyAlignment="1">
      <alignment horizontal="right"/>
      <protection/>
    </xf>
    <xf numFmtId="0" fontId="12" fillId="0" borderId="20" xfId="65" applyFont="1" applyFill="1" applyBorder="1" applyAlignment="1">
      <alignment horizontal="right"/>
      <protection/>
    </xf>
    <xf numFmtId="0" fontId="10" fillId="0" borderId="12" xfId="65" applyFont="1" applyBorder="1">
      <alignment/>
      <protection/>
    </xf>
    <xf numFmtId="0" fontId="10" fillId="0" borderId="10" xfId="65" applyFont="1" applyBorder="1">
      <alignment/>
      <protection/>
    </xf>
    <xf numFmtId="0" fontId="10" fillId="0" borderId="0" xfId="65" applyFont="1" applyFill="1" applyBorder="1" applyAlignment="1">
      <alignment horizontal="center"/>
      <protection/>
    </xf>
    <xf numFmtId="0" fontId="10" fillId="4" borderId="14" xfId="65" applyFont="1" applyFill="1" applyBorder="1" applyAlignment="1">
      <alignment vertical="center"/>
      <protection/>
    </xf>
    <xf numFmtId="0" fontId="10" fillId="0" borderId="0" xfId="66" applyFont="1">
      <alignment/>
      <protection/>
    </xf>
    <xf numFmtId="0" fontId="10" fillId="0" borderId="27" xfId="66" applyFont="1" applyBorder="1">
      <alignment/>
      <protection/>
    </xf>
    <xf numFmtId="0" fontId="10" fillId="4" borderId="14" xfId="66" applyFont="1" applyFill="1" applyBorder="1" applyAlignment="1">
      <alignment horizontal="center" vertical="center"/>
      <protection/>
    </xf>
    <xf numFmtId="0" fontId="10" fillId="4" borderId="17" xfId="66" applyFont="1" applyFill="1" applyBorder="1" applyAlignment="1">
      <alignment horizontal="center" vertical="center"/>
      <protection/>
    </xf>
    <xf numFmtId="0" fontId="12" fillId="0" borderId="19" xfId="66" applyFont="1" applyBorder="1" applyAlignment="1">
      <alignment horizontal="right"/>
      <protection/>
    </xf>
    <xf numFmtId="0" fontId="12" fillId="0" borderId="11" xfId="66" applyFont="1" applyBorder="1" applyAlignment="1">
      <alignment horizontal="right"/>
      <protection/>
    </xf>
    <xf numFmtId="0" fontId="12" fillId="0" borderId="20" xfId="66" applyFont="1" applyBorder="1" applyAlignment="1">
      <alignment horizontal="right"/>
      <protection/>
    </xf>
    <xf numFmtId="0" fontId="2" fillId="0" borderId="0" xfId="62" applyAlignment="1">
      <alignment horizontal="right"/>
      <protection/>
    </xf>
    <xf numFmtId="0" fontId="2" fillId="0" borderId="0" xfId="62" applyBorder="1" applyAlignment="1">
      <alignment horizontal="right"/>
      <protection/>
    </xf>
    <xf numFmtId="0" fontId="0" fillId="0" borderId="0" xfId="0" applyAlignment="1">
      <alignment/>
    </xf>
    <xf numFmtId="0" fontId="17" fillId="0" borderId="0" xfId="62" applyFont="1" applyBorder="1" applyAlignment="1">
      <alignment/>
      <protection/>
    </xf>
    <xf numFmtId="0" fontId="2" fillId="0" borderId="0" xfId="62" applyFont="1" applyBorder="1">
      <alignment/>
      <protection/>
    </xf>
    <xf numFmtId="0" fontId="2" fillId="34" borderId="15" xfId="63" applyFont="1" applyFill="1" applyBorder="1" applyAlignment="1">
      <alignment horizontal="center"/>
      <protection/>
    </xf>
    <xf numFmtId="0" fontId="2" fillId="34" borderId="17" xfId="63" applyFont="1" applyFill="1" applyBorder="1" applyAlignment="1">
      <alignment horizontal="center"/>
      <protection/>
    </xf>
    <xf numFmtId="0" fontId="2" fillId="0" borderId="0" xfId="62" applyFont="1" applyAlignment="1">
      <alignment horizontal="right"/>
      <protection/>
    </xf>
    <xf numFmtId="38" fontId="10" fillId="0" borderId="27" xfId="49" applyFont="1" applyBorder="1" applyAlignment="1">
      <alignment horizontal="right"/>
    </xf>
    <xf numFmtId="0" fontId="2" fillId="4" borderId="16" xfId="62" applyFont="1" applyFill="1" applyBorder="1" applyAlignment="1">
      <alignment horizontal="center"/>
      <protection/>
    </xf>
    <xf numFmtId="0" fontId="2" fillId="4" borderId="17" xfId="62" applyFont="1" applyFill="1" applyBorder="1" applyAlignment="1">
      <alignment horizontal="center"/>
      <protection/>
    </xf>
    <xf numFmtId="38" fontId="2" fillId="4" borderId="14" xfId="49" applyFont="1" applyFill="1" applyBorder="1" applyAlignment="1">
      <alignment horizontal="center"/>
    </xf>
    <xf numFmtId="0" fontId="2" fillId="0" borderId="0" xfId="62" applyFont="1" applyBorder="1" applyAlignment="1">
      <alignment horizontal="right"/>
      <protection/>
    </xf>
    <xf numFmtId="0" fontId="2" fillId="34" borderId="19" xfId="62" applyFont="1" applyFill="1" applyBorder="1">
      <alignment/>
      <protection/>
    </xf>
    <xf numFmtId="0" fontId="2" fillId="34" borderId="20" xfId="62" applyFont="1" applyFill="1" applyBorder="1" applyAlignment="1">
      <alignment horizontal="center"/>
      <protection/>
    </xf>
    <xf numFmtId="0" fontId="2" fillId="34" borderId="12" xfId="62" applyFont="1" applyFill="1" applyBorder="1">
      <alignment/>
      <protection/>
    </xf>
    <xf numFmtId="0" fontId="2" fillId="34" borderId="15" xfId="62" applyFont="1" applyFill="1" applyBorder="1" applyAlignment="1">
      <alignment horizontal="center"/>
      <protection/>
    </xf>
    <xf numFmtId="0" fontId="2" fillId="34" borderId="10" xfId="62" applyFont="1" applyFill="1" applyBorder="1">
      <alignment/>
      <protection/>
    </xf>
    <xf numFmtId="0" fontId="2" fillId="34" borderId="17" xfId="62" applyFont="1" applyFill="1" applyBorder="1" applyAlignment="1">
      <alignment horizontal="center"/>
      <protection/>
    </xf>
    <xf numFmtId="0" fontId="2" fillId="34" borderId="15" xfId="63" applyNumberFormat="1" applyFont="1" applyFill="1" applyBorder="1" applyAlignment="1">
      <alignment horizontal="center"/>
      <protection/>
    </xf>
    <xf numFmtId="0" fontId="5" fillId="0" borderId="0" xfId="64" applyFont="1">
      <alignment/>
      <protection/>
    </xf>
    <xf numFmtId="0" fontId="5" fillId="0" borderId="0" xfId="64" applyFont="1" applyBorder="1" applyAlignment="1">
      <alignment horizontal="right"/>
      <protection/>
    </xf>
    <xf numFmtId="0" fontId="10" fillId="34" borderId="0" xfId="64" applyFont="1" applyFill="1" applyBorder="1">
      <alignment/>
      <protection/>
    </xf>
    <xf numFmtId="0" fontId="10" fillId="34" borderId="22" xfId="64" applyFont="1" applyFill="1" applyBorder="1">
      <alignment/>
      <protection/>
    </xf>
    <xf numFmtId="0" fontId="10" fillId="34" borderId="23" xfId="64" applyFont="1" applyFill="1" applyBorder="1">
      <alignment/>
      <protection/>
    </xf>
    <xf numFmtId="0" fontId="10" fillId="34" borderId="12" xfId="64" applyFont="1" applyFill="1" applyBorder="1" applyAlignment="1">
      <alignment horizontal="right"/>
      <protection/>
    </xf>
    <xf numFmtId="38" fontId="4" fillId="0" borderId="10" xfId="49" applyFont="1" applyBorder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10" fillId="0" borderId="0" xfId="64" applyFont="1" applyBorder="1" applyAlignment="1">
      <alignment/>
      <protection/>
    </xf>
    <xf numFmtId="0" fontId="10" fillId="0" borderId="12" xfId="64" applyFont="1" applyFill="1" applyBorder="1" applyAlignment="1">
      <alignment horizontal="center"/>
      <protection/>
    </xf>
    <xf numFmtId="0" fontId="10" fillId="0" borderId="0" xfId="64" applyFont="1" applyFill="1" applyBorder="1" applyAlignment="1">
      <alignment horizontal="center"/>
      <protection/>
    </xf>
    <xf numFmtId="0" fontId="2" fillId="0" borderId="11" xfId="64" applyFont="1" applyBorder="1" applyAlignment="1">
      <alignment/>
      <protection/>
    </xf>
    <xf numFmtId="38" fontId="10" fillId="0" borderId="15" xfId="49" applyFont="1" applyBorder="1" applyAlignment="1">
      <alignment vertical="center"/>
    </xf>
    <xf numFmtId="38" fontId="10" fillId="0" borderId="10" xfId="49" applyFont="1" applyBorder="1" applyAlignment="1">
      <alignment vertical="center"/>
    </xf>
    <xf numFmtId="0" fontId="10" fillId="34" borderId="20" xfId="64" applyFont="1" applyFill="1" applyBorder="1">
      <alignment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191" fontId="10" fillId="0" borderId="28" xfId="64" applyNumberFormat="1" applyFont="1" applyBorder="1" applyAlignment="1">
      <alignment vertical="center"/>
      <protection/>
    </xf>
    <xf numFmtId="214" fontId="10" fillId="0" borderId="15" xfId="49" applyNumberFormat="1" applyFont="1" applyBorder="1" applyAlignment="1">
      <alignment horizontal="right" vertical="center"/>
    </xf>
    <xf numFmtId="189" fontId="10" fillId="0" borderId="29" xfId="49" applyNumberFormat="1" applyFont="1" applyBorder="1" applyAlignment="1">
      <alignment vertical="center"/>
    </xf>
    <xf numFmtId="214" fontId="10" fillId="0" borderId="28" xfId="49" applyNumberFormat="1" applyFont="1" applyBorder="1" applyAlignment="1">
      <alignment horizontal="right" vertical="center"/>
    </xf>
    <xf numFmtId="189" fontId="10" fillId="0" borderId="28" xfId="49" applyNumberFormat="1" applyFont="1" applyBorder="1" applyAlignment="1">
      <alignment vertical="center"/>
    </xf>
    <xf numFmtId="38" fontId="10" fillId="0" borderId="12" xfId="49" applyFont="1" applyBorder="1" applyAlignment="1">
      <alignment horizontal="right" vertical="center"/>
    </xf>
    <xf numFmtId="38" fontId="10" fillId="0" borderId="0" xfId="49" applyFont="1" applyBorder="1" applyAlignment="1">
      <alignment horizontal="right" vertical="center"/>
    </xf>
    <xf numFmtId="191" fontId="10" fillId="0" borderId="15" xfId="64" applyNumberFormat="1" applyFont="1" applyBorder="1" applyAlignment="1">
      <alignment horizontal="right" vertical="center"/>
      <protection/>
    </xf>
    <xf numFmtId="189" fontId="10" fillId="0" borderId="15" xfId="49" applyNumberFormat="1" applyFont="1" applyBorder="1" applyAlignment="1">
      <alignment horizontal="right" vertical="center"/>
    </xf>
    <xf numFmtId="189" fontId="10" fillId="0" borderId="17" xfId="49" applyNumberFormat="1" applyFont="1" applyBorder="1" applyAlignment="1">
      <alignment horizontal="right" vertical="center"/>
    </xf>
    <xf numFmtId="38" fontId="10" fillId="0" borderId="10" xfId="49" applyFont="1" applyBorder="1" applyAlignment="1">
      <alignment horizontal="right" vertical="center"/>
    </xf>
    <xf numFmtId="38" fontId="10" fillId="0" borderId="27" xfId="49" applyFont="1" applyBorder="1" applyAlignment="1">
      <alignment horizontal="right" vertical="center"/>
    </xf>
    <xf numFmtId="0" fontId="10" fillId="34" borderId="15" xfId="64" applyFont="1" applyFill="1" applyBorder="1" applyAlignment="1">
      <alignment vertical="center"/>
      <protection/>
    </xf>
    <xf numFmtId="0" fontId="0" fillId="0" borderId="0" xfId="0" applyFont="1" applyAlignment="1">
      <alignment horizontal="center" vertical="center" shrinkToFit="1"/>
    </xf>
    <xf numFmtId="199" fontId="0" fillId="0" borderId="0" xfId="0" applyNumberFormat="1" applyFill="1" applyAlignment="1">
      <alignment vertical="center"/>
    </xf>
    <xf numFmtId="199" fontId="0" fillId="0" borderId="0" xfId="0" applyNumberFormat="1" applyFill="1" applyAlignment="1">
      <alignment horizontal="right" vertical="center"/>
    </xf>
    <xf numFmtId="0" fontId="0" fillId="0" borderId="0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0" xfId="0" applyBorder="1" applyAlignment="1">
      <alignment vertical="center"/>
    </xf>
    <xf numFmtId="0" fontId="10" fillId="35" borderId="19" xfId="65" applyFont="1" applyFill="1" applyBorder="1" applyAlignment="1">
      <alignment horizontal="center" vertical="center"/>
      <protection/>
    </xf>
    <xf numFmtId="38" fontId="10" fillId="0" borderId="27" xfId="49" applyFont="1" applyBorder="1" applyAlignment="1">
      <alignment/>
    </xf>
    <xf numFmtId="203" fontId="10" fillId="0" borderId="27" xfId="65" applyNumberFormat="1" applyFont="1" applyBorder="1" applyAlignment="1">
      <alignment horizontal="right"/>
      <protection/>
    </xf>
    <xf numFmtId="0" fontId="2" fillId="0" borderId="0" xfId="64" applyFont="1" applyFill="1" applyBorder="1" applyAlignment="1">
      <alignment horizontal="center"/>
      <protection/>
    </xf>
    <xf numFmtId="0" fontId="2" fillId="34" borderId="0" xfId="64" applyFont="1" applyFill="1" applyBorder="1" applyAlignment="1">
      <alignment horizontal="center"/>
      <protection/>
    </xf>
    <xf numFmtId="38" fontId="0" fillId="0" borderId="0" xfId="49" applyFont="1" applyAlignment="1">
      <alignment vertical="center"/>
    </xf>
    <xf numFmtId="0" fontId="10" fillId="36" borderId="10" xfId="65" applyFont="1" applyFill="1" applyBorder="1" applyAlignment="1">
      <alignment horizontal="center" vertical="center"/>
      <protection/>
    </xf>
    <xf numFmtId="0" fontId="10" fillId="36" borderId="14" xfId="65" applyFont="1" applyFill="1" applyBorder="1" applyAlignment="1">
      <alignment horizontal="center" vertical="center"/>
      <protection/>
    </xf>
    <xf numFmtId="0" fontId="10" fillId="0" borderId="0" xfId="65" applyFont="1" applyBorder="1" applyAlignment="1">
      <alignment vertical="center"/>
      <protection/>
    </xf>
    <xf numFmtId="0" fontId="10" fillId="0" borderId="12" xfId="65" applyFont="1" applyBorder="1" applyAlignment="1">
      <alignment vertical="center"/>
      <protection/>
    </xf>
    <xf numFmtId="0" fontId="10" fillId="35" borderId="12" xfId="65" applyFont="1" applyFill="1" applyBorder="1" applyAlignment="1">
      <alignment horizontal="center" vertical="center"/>
      <protection/>
    </xf>
    <xf numFmtId="0" fontId="10" fillId="4" borderId="30" xfId="65" applyFont="1" applyFill="1" applyBorder="1" applyAlignment="1">
      <alignment horizontal="center" vertical="center"/>
      <protection/>
    </xf>
    <xf numFmtId="0" fontId="10" fillId="0" borderId="27" xfId="65" applyFont="1" applyBorder="1" applyAlignment="1">
      <alignment horizontal="right"/>
      <protection/>
    </xf>
    <xf numFmtId="0" fontId="12" fillId="0" borderId="19" xfId="65" applyFont="1" applyBorder="1" applyAlignment="1">
      <alignment horizontal="right" vertical="center"/>
      <protection/>
    </xf>
    <xf numFmtId="0" fontId="10" fillId="0" borderId="0" xfId="65" applyFont="1" applyFill="1" applyBorder="1" applyAlignment="1" quotePrefix="1">
      <alignment horizontal="right"/>
      <protection/>
    </xf>
    <xf numFmtId="38" fontId="10" fillId="0" borderId="10" xfId="49" applyFont="1" applyBorder="1" applyAlignment="1">
      <alignment/>
    </xf>
    <xf numFmtId="0" fontId="10" fillId="27" borderId="12" xfId="0" applyFont="1" applyFill="1" applyBorder="1" applyAlignment="1">
      <alignment horizontal="center" vertical="center"/>
    </xf>
    <xf numFmtId="0" fontId="10" fillId="0" borderId="27" xfId="65" applyFont="1" applyFill="1" applyBorder="1" applyAlignment="1">
      <alignment horizontal="center" vertical="center"/>
      <protection/>
    </xf>
    <xf numFmtId="38" fontId="10" fillId="0" borderId="27" xfId="49" applyFont="1" applyFill="1" applyBorder="1" applyAlignment="1">
      <alignment horizontal="right"/>
    </xf>
    <xf numFmtId="38" fontId="10" fillId="0" borderId="27" xfId="49" applyFont="1" applyFill="1" applyBorder="1" applyAlignment="1">
      <alignment/>
    </xf>
    <xf numFmtId="2" fontId="10" fillId="0" borderId="27" xfId="65" applyNumberFormat="1" applyFont="1" applyFill="1" applyBorder="1">
      <alignment/>
      <protection/>
    </xf>
    <xf numFmtId="203" fontId="10" fillId="0" borderId="27" xfId="65" applyNumberFormat="1" applyFont="1" applyFill="1" applyBorder="1" applyAlignment="1">
      <alignment horizontal="right"/>
      <protection/>
    </xf>
    <xf numFmtId="0" fontId="10" fillId="0" borderId="27" xfId="65" applyNumberFormat="1" applyFont="1" applyFill="1" applyBorder="1" applyAlignment="1" quotePrefix="1">
      <alignment horizontal="right"/>
      <protection/>
    </xf>
    <xf numFmtId="0" fontId="10" fillId="0" borderId="0" xfId="65" applyFont="1" applyBorder="1" applyAlignment="1">
      <alignment/>
      <protection/>
    </xf>
    <xf numFmtId="0" fontId="10" fillId="0" borderId="0" xfId="65" applyFont="1" applyBorder="1" applyAlignment="1">
      <alignment horizontal="left"/>
      <protection/>
    </xf>
    <xf numFmtId="0" fontId="12" fillId="0" borderId="0" xfId="65" applyFont="1" applyBorder="1" applyAlignment="1">
      <alignment horizontal="right"/>
      <protection/>
    </xf>
    <xf numFmtId="0" fontId="12" fillId="0" borderId="15" xfId="65" applyFont="1" applyBorder="1" applyAlignment="1">
      <alignment horizontal="right"/>
      <protection/>
    </xf>
    <xf numFmtId="38" fontId="10" fillId="36" borderId="31" xfId="49" applyFont="1" applyFill="1" applyBorder="1" applyAlignment="1">
      <alignment horizontal="center" vertical="center"/>
    </xf>
    <xf numFmtId="2" fontId="10" fillId="36" borderId="31" xfId="65" applyNumberFormat="1" applyFont="1" applyFill="1" applyBorder="1" applyAlignment="1">
      <alignment horizontal="center" vertical="center"/>
      <protection/>
    </xf>
    <xf numFmtId="203" fontId="10" fillId="36" borderId="31" xfId="65" applyNumberFormat="1" applyFont="1" applyFill="1" applyBorder="1" applyAlignment="1">
      <alignment horizontal="center" vertical="center"/>
      <protection/>
    </xf>
    <xf numFmtId="38" fontId="10" fillId="0" borderId="27" xfId="65" applyNumberFormat="1" applyFont="1" applyBorder="1">
      <alignment/>
      <protection/>
    </xf>
    <xf numFmtId="208" fontId="10" fillId="0" borderId="27" xfId="65" applyNumberFormat="1" applyFont="1" applyBorder="1" applyAlignment="1" quotePrefix="1">
      <alignment horizontal="right"/>
      <protection/>
    </xf>
    <xf numFmtId="38" fontId="10" fillId="0" borderId="32" xfId="49" applyFont="1" applyBorder="1" applyAlignment="1">
      <alignment/>
    </xf>
    <xf numFmtId="38" fontId="10" fillId="0" borderId="33" xfId="49" applyFont="1" applyBorder="1" applyAlignment="1">
      <alignment/>
    </xf>
    <xf numFmtId="0" fontId="10" fillId="0" borderId="0" xfId="63" applyFont="1">
      <alignment/>
      <protection/>
    </xf>
    <xf numFmtId="0" fontId="10" fillId="0" borderId="0" xfId="64" applyFont="1" applyBorder="1" applyAlignment="1">
      <alignment horizontal="right"/>
      <protection/>
    </xf>
    <xf numFmtId="0" fontId="10" fillId="34" borderId="34" xfId="64" applyFont="1" applyFill="1" applyBorder="1" applyAlignment="1">
      <alignment horizontal="center" vertical="center"/>
      <protection/>
    </xf>
    <xf numFmtId="0" fontId="10" fillId="34" borderId="10" xfId="64" applyFont="1" applyFill="1" applyBorder="1" applyAlignment="1">
      <alignment horizontal="center" vertical="center"/>
      <protection/>
    </xf>
    <xf numFmtId="0" fontId="10" fillId="35" borderId="35" xfId="63" applyFont="1" applyFill="1" applyBorder="1" applyAlignment="1">
      <alignment horizontal="center"/>
      <protection/>
    </xf>
    <xf numFmtId="38" fontId="10" fillId="0" borderId="36" xfId="49" applyFont="1" applyBorder="1" applyAlignment="1">
      <alignment/>
    </xf>
    <xf numFmtId="38" fontId="11" fillId="0" borderId="37" xfId="49" applyFont="1" applyBorder="1" applyAlignment="1">
      <alignment horizontal="right" vertical="center"/>
    </xf>
    <xf numFmtId="0" fontId="10" fillId="35" borderId="38" xfId="63" applyFont="1" applyFill="1" applyBorder="1" applyAlignment="1">
      <alignment horizontal="center"/>
      <protection/>
    </xf>
    <xf numFmtId="0" fontId="10" fillId="0" borderId="0" xfId="63" applyFont="1" applyBorder="1" applyAlignment="1">
      <alignment horizontal="center"/>
      <protection/>
    </xf>
    <xf numFmtId="0" fontId="10" fillId="4" borderId="30" xfId="64" applyFont="1" applyFill="1" applyBorder="1" applyAlignment="1">
      <alignment/>
      <protection/>
    </xf>
    <xf numFmtId="0" fontId="10" fillId="4" borderId="18" xfId="64" applyFont="1" applyFill="1" applyBorder="1" applyAlignment="1">
      <alignment/>
      <protection/>
    </xf>
    <xf numFmtId="0" fontId="10" fillId="4" borderId="14" xfId="64" applyFont="1" applyFill="1" applyBorder="1" applyAlignment="1">
      <alignment horizontal="center"/>
      <protection/>
    </xf>
    <xf numFmtId="0" fontId="10" fillId="4" borderId="30" xfId="64" applyFont="1" applyFill="1" applyBorder="1" applyAlignment="1">
      <alignment horizontal="center"/>
      <protection/>
    </xf>
    <xf numFmtId="0" fontId="10" fillId="34" borderId="19" xfId="64" applyFont="1" applyFill="1" applyBorder="1" applyAlignment="1">
      <alignment horizontal="center" vertical="center"/>
      <protection/>
    </xf>
    <xf numFmtId="0" fontId="10" fillId="34" borderId="39" xfId="64" applyFont="1" applyFill="1" applyBorder="1" applyAlignment="1">
      <alignment horizontal="center" vertical="center"/>
      <protection/>
    </xf>
    <xf numFmtId="189" fontId="10" fillId="0" borderId="40" xfId="49" applyNumberFormat="1" applyFont="1" applyBorder="1" applyAlignment="1">
      <alignment horizontal="center"/>
    </xf>
    <xf numFmtId="38" fontId="10" fillId="0" borderId="40" xfId="49" applyFont="1" applyBorder="1" applyAlignment="1">
      <alignment horizontal="center"/>
    </xf>
    <xf numFmtId="40" fontId="10" fillId="0" borderId="40" xfId="49" applyNumberFormat="1" applyFont="1" applyBorder="1" applyAlignment="1">
      <alignment horizontal="center"/>
    </xf>
    <xf numFmtId="40" fontId="10" fillId="0" borderId="16" xfId="49" applyNumberFormat="1" applyFont="1" applyBorder="1" applyAlignment="1">
      <alignment horizontal="center"/>
    </xf>
    <xf numFmtId="38" fontId="10" fillId="0" borderId="16" xfId="49" applyFont="1" applyBorder="1" applyAlignment="1">
      <alignment horizontal="center"/>
    </xf>
    <xf numFmtId="189" fontId="10" fillId="0" borderId="16" xfId="49" applyNumberFormat="1" applyFont="1" applyBorder="1" applyAlignment="1">
      <alignment horizontal="center"/>
    </xf>
    <xf numFmtId="0" fontId="10" fillId="0" borderId="27" xfId="64" applyFont="1" applyBorder="1">
      <alignment/>
      <protection/>
    </xf>
    <xf numFmtId="0" fontId="10" fillId="4" borderId="18" xfId="64" applyFont="1" applyFill="1" applyBorder="1">
      <alignment/>
      <protection/>
    </xf>
    <xf numFmtId="0" fontId="10" fillId="4" borderId="18" xfId="64" applyFont="1" applyFill="1" applyBorder="1" applyAlignment="1" quotePrefix="1">
      <alignment horizontal="center"/>
      <protection/>
    </xf>
    <xf numFmtId="0" fontId="10" fillId="4" borderId="13" xfId="64" applyFont="1" applyFill="1" applyBorder="1">
      <alignment/>
      <protection/>
    </xf>
    <xf numFmtId="0" fontId="10" fillId="4" borderId="13" xfId="64" applyFont="1" applyFill="1" applyBorder="1" applyAlignment="1">
      <alignment horizontal="center"/>
      <protection/>
    </xf>
    <xf numFmtId="0" fontId="10" fillId="4" borderId="41" xfId="64" applyFont="1" applyFill="1" applyBorder="1" applyAlignment="1">
      <alignment horizontal="center" vertical="center" shrinkToFit="1"/>
      <protection/>
    </xf>
    <xf numFmtId="0" fontId="12" fillId="0" borderId="41" xfId="64" applyFont="1" applyBorder="1" applyAlignment="1">
      <alignment horizontal="right"/>
      <protection/>
    </xf>
    <xf numFmtId="0" fontId="12" fillId="0" borderId="20" xfId="64" applyFont="1" applyBorder="1" applyAlignment="1">
      <alignment horizontal="right"/>
      <protection/>
    </xf>
    <xf numFmtId="38" fontId="10" fillId="0" borderId="40" xfId="49" applyFont="1" applyBorder="1" applyAlignment="1">
      <alignment/>
    </xf>
    <xf numFmtId="3" fontId="10" fillId="0" borderId="42" xfId="64" applyNumberFormat="1" applyFont="1" applyBorder="1">
      <alignment/>
      <protection/>
    </xf>
    <xf numFmtId="0" fontId="10" fillId="0" borderId="24" xfId="64" applyFont="1" applyBorder="1">
      <alignment/>
      <protection/>
    </xf>
    <xf numFmtId="3" fontId="10" fillId="0" borderId="26" xfId="64" applyNumberFormat="1" applyFont="1" applyBorder="1">
      <alignment/>
      <protection/>
    </xf>
    <xf numFmtId="3" fontId="10" fillId="0" borderId="43" xfId="64" applyNumberFormat="1" applyFont="1" applyBorder="1">
      <alignment/>
      <protection/>
    </xf>
    <xf numFmtId="0" fontId="10" fillId="0" borderId="44" xfId="64" applyFont="1" applyBorder="1">
      <alignment/>
      <protection/>
    </xf>
    <xf numFmtId="3" fontId="10" fillId="0" borderId="29" xfId="64" applyNumberFormat="1" applyFont="1" applyBorder="1">
      <alignment/>
      <protection/>
    </xf>
    <xf numFmtId="0" fontId="10" fillId="34" borderId="45" xfId="64" applyFont="1" applyFill="1" applyBorder="1" applyAlignment="1">
      <alignment horizontal="center" vertical="center"/>
      <protection/>
    </xf>
    <xf numFmtId="0" fontId="10" fillId="34" borderId="46" xfId="64" applyFont="1" applyFill="1" applyBorder="1" applyAlignment="1">
      <alignment horizontal="center" vertical="center"/>
      <protection/>
    </xf>
    <xf numFmtId="0" fontId="10" fillId="4" borderId="10" xfId="64" applyFont="1" applyFill="1" applyBorder="1" applyAlignment="1">
      <alignment horizontal="center"/>
      <protection/>
    </xf>
    <xf numFmtId="0" fontId="10" fillId="4" borderId="16" xfId="64" applyFont="1" applyFill="1" applyBorder="1" applyAlignment="1">
      <alignment horizontal="center"/>
      <protection/>
    </xf>
    <xf numFmtId="0" fontId="10" fillId="34" borderId="19" xfId="64" applyFont="1" applyFill="1" applyBorder="1">
      <alignment/>
      <protection/>
    </xf>
    <xf numFmtId="0" fontId="10" fillId="34" borderId="39" xfId="64" applyFont="1" applyFill="1" applyBorder="1">
      <alignment/>
      <protection/>
    </xf>
    <xf numFmtId="0" fontId="10" fillId="0" borderId="19" xfId="64" applyFont="1" applyBorder="1">
      <alignment/>
      <protection/>
    </xf>
    <xf numFmtId="3" fontId="10" fillId="0" borderId="0" xfId="64" applyNumberFormat="1" applyFont="1">
      <alignment/>
      <protection/>
    </xf>
    <xf numFmtId="0" fontId="10" fillId="0" borderId="0" xfId="64" applyFont="1" applyFill="1" applyBorder="1">
      <alignment/>
      <protection/>
    </xf>
    <xf numFmtId="3" fontId="10" fillId="0" borderId="0" xfId="64" applyNumberFormat="1" applyFont="1" applyBorder="1" applyAlignment="1">
      <alignment horizontal="center"/>
      <protection/>
    </xf>
    <xf numFmtId="0" fontId="10" fillId="0" borderId="0" xfId="64" applyFont="1" applyBorder="1" applyAlignment="1">
      <alignment horizontal="center"/>
      <protection/>
    </xf>
    <xf numFmtId="3" fontId="10" fillId="0" borderId="0" xfId="64" applyNumberFormat="1" applyFont="1" applyBorder="1">
      <alignment/>
      <protection/>
    </xf>
    <xf numFmtId="0" fontId="10" fillId="0" borderId="27" xfId="64" applyFont="1" applyBorder="1" applyAlignment="1">
      <alignment horizontal="left"/>
      <protection/>
    </xf>
    <xf numFmtId="0" fontId="13" fillId="0" borderId="27" xfId="0" applyFont="1" applyBorder="1" applyAlignment="1">
      <alignment/>
    </xf>
    <xf numFmtId="0" fontId="13" fillId="0" borderId="27" xfId="64" applyFont="1" applyBorder="1" applyAlignment="1">
      <alignment horizontal="right"/>
      <protection/>
    </xf>
    <xf numFmtId="0" fontId="10" fillId="4" borderId="17" xfId="64" applyFont="1" applyFill="1" applyBorder="1" applyAlignment="1">
      <alignment horizontal="center"/>
      <protection/>
    </xf>
    <xf numFmtId="38" fontId="10" fillId="0" borderId="47" xfId="49" applyFont="1" applyBorder="1" applyAlignment="1">
      <alignment/>
    </xf>
    <xf numFmtId="38" fontId="10" fillId="0" borderId="48" xfId="49" applyFont="1" applyBorder="1" applyAlignment="1">
      <alignment/>
    </xf>
    <xf numFmtId="38" fontId="10" fillId="0" borderId="48" xfId="49" applyFont="1" applyBorder="1" applyAlignment="1">
      <alignment horizontal="right"/>
    </xf>
    <xf numFmtId="38" fontId="10" fillId="0" borderId="49" xfId="49" applyFont="1" applyBorder="1" applyAlignment="1">
      <alignment/>
    </xf>
    <xf numFmtId="38" fontId="10" fillId="0" borderId="24" xfId="49" applyFont="1" applyBorder="1" applyAlignment="1">
      <alignment horizontal="right"/>
    </xf>
    <xf numFmtId="38" fontId="10" fillId="0" borderId="25" xfId="49" applyFont="1" applyBorder="1" applyAlignment="1">
      <alignment horizontal="right"/>
    </xf>
    <xf numFmtId="38" fontId="10" fillId="0" borderId="26" xfId="49" applyFont="1" applyBorder="1" applyAlignment="1">
      <alignment horizontal="right"/>
    </xf>
    <xf numFmtId="38" fontId="10" fillId="0" borderId="27" xfId="49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0" fontId="27" fillId="0" borderId="0" xfId="64" applyFont="1">
      <alignment/>
      <protection/>
    </xf>
    <xf numFmtId="0" fontId="13" fillId="0" borderId="0" xfId="64" applyFont="1">
      <alignment/>
      <protection/>
    </xf>
    <xf numFmtId="193" fontId="10" fillId="0" borderId="0" xfId="64" applyNumberFormat="1" applyFont="1">
      <alignment/>
      <protection/>
    </xf>
    <xf numFmtId="193" fontId="10" fillId="0" borderId="0" xfId="64" applyNumberFormat="1" applyFont="1" applyAlignment="1">
      <alignment horizontal="right"/>
      <protection/>
    </xf>
    <xf numFmtId="0" fontId="27" fillId="0" borderId="0" xfId="64" applyFont="1" applyBorder="1" applyAlignment="1">
      <alignment horizontal="left"/>
      <protection/>
    </xf>
    <xf numFmtId="0" fontId="13" fillId="0" borderId="0" xfId="64" applyFont="1" applyBorder="1" applyAlignment="1">
      <alignment horizontal="left"/>
      <protection/>
    </xf>
    <xf numFmtId="0" fontId="13" fillId="0" borderId="0" xfId="64" applyFont="1" applyBorder="1" applyAlignment="1">
      <alignment horizontal="right"/>
      <protection/>
    </xf>
    <xf numFmtId="0" fontId="10" fillId="0" borderId="12" xfId="64" applyFont="1" applyBorder="1">
      <alignment/>
      <protection/>
    </xf>
    <xf numFmtId="0" fontId="12" fillId="0" borderId="0" xfId="64" applyFont="1" applyBorder="1" applyAlignment="1">
      <alignment horizontal="center"/>
      <protection/>
    </xf>
    <xf numFmtId="0" fontId="10" fillId="0" borderId="0" xfId="64" applyFont="1" applyAlignment="1" quotePrefix="1">
      <alignment horizontal="right"/>
      <protection/>
    </xf>
    <xf numFmtId="38" fontId="10" fillId="0" borderId="47" xfId="49" applyFont="1" applyBorder="1" applyAlignment="1">
      <alignment horizontal="right"/>
    </xf>
    <xf numFmtId="38" fontId="10" fillId="0" borderId="49" xfId="49" applyFont="1" applyBorder="1" applyAlignment="1">
      <alignment horizontal="right"/>
    </xf>
    <xf numFmtId="38" fontId="10" fillId="0" borderId="17" xfId="49" applyFont="1" applyBorder="1" applyAlignment="1">
      <alignment/>
    </xf>
    <xf numFmtId="38" fontId="10" fillId="0" borderId="50" xfId="49" applyFont="1" applyBorder="1" applyAlignment="1">
      <alignment horizontal="right"/>
    </xf>
    <xf numFmtId="38" fontId="10" fillId="0" borderId="51" xfId="49" applyFont="1" applyBorder="1" applyAlignment="1">
      <alignment horizontal="right"/>
    </xf>
    <xf numFmtId="38" fontId="10" fillId="0" borderId="52" xfId="49" applyFont="1" applyBorder="1" applyAlignment="1">
      <alignment horizontal="right"/>
    </xf>
    <xf numFmtId="0" fontId="10" fillId="0" borderId="0" xfId="64" applyFont="1" applyAlignment="1">
      <alignment horizontal="right"/>
      <protection/>
    </xf>
    <xf numFmtId="9" fontId="10" fillId="0" borderId="0" xfId="64" applyNumberFormat="1" applyFont="1">
      <alignment/>
      <protection/>
    </xf>
    <xf numFmtId="0" fontId="13" fillId="0" borderId="0" xfId="0" applyFont="1" applyBorder="1" applyAlignment="1">
      <alignment/>
    </xf>
    <xf numFmtId="38" fontId="10" fillId="0" borderId="44" xfId="49" applyFont="1" applyBorder="1" applyAlignment="1">
      <alignment horizontal="right"/>
    </xf>
    <xf numFmtId="38" fontId="10" fillId="0" borderId="53" xfId="49" applyFont="1" applyBorder="1" applyAlignment="1">
      <alignment horizontal="right"/>
    </xf>
    <xf numFmtId="38" fontId="10" fillId="0" borderId="29" xfId="49" applyFont="1" applyBorder="1" applyAlignment="1">
      <alignment horizontal="right"/>
    </xf>
    <xf numFmtId="0" fontId="10" fillId="0" borderId="27" xfId="64" applyFont="1" applyBorder="1" applyAlignment="1">
      <alignment vertical="center"/>
      <protection/>
    </xf>
    <xf numFmtId="0" fontId="10" fillId="0" borderId="17" xfId="64" applyFont="1" applyBorder="1" applyAlignment="1">
      <alignment vertical="center"/>
      <protection/>
    </xf>
    <xf numFmtId="0" fontId="10" fillId="4" borderId="30" xfId="64" applyFont="1" applyFill="1" applyBorder="1" applyAlignment="1">
      <alignment horizontal="right"/>
      <protection/>
    </xf>
    <xf numFmtId="0" fontId="10" fillId="4" borderId="10" xfId="64" applyFont="1" applyFill="1" applyBorder="1" applyAlignment="1" quotePrefix="1">
      <alignment horizontal="center"/>
      <protection/>
    </xf>
    <xf numFmtId="0" fontId="10" fillId="37" borderId="12" xfId="64" applyFont="1" applyFill="1" applyBorder="1">
      <alignment/>
      <protection/>
    </xf>
    <xf numFmtId="0" fontId="10" fillId="37" borderId="0" xfId="64" applyFont="1" applyFill="1" applyBorder="1">
      <alignment/>
      <protection/>
    </xf>
    <xf numFmtId="0" fontId="10" fillId="37" borderId="21" xfId="64" applyFont="1" applyFill="1" applyBorder="1">
      <alignment/>
      <protection/>
    </xf>
    <xf numFmtId="0" fontId="10" fillId="37" borderId="22" xfId="64" applyFont="1" applyFill="1" applyBorder="1" applyAlignment="1">
      <alignment horizontal="center"/>
      <protection/>
    </xf>
    <xf numFmtId="194" fontId="10" fillId="0" borderId="15" xfId="49" applyNumberFormat="1" applyFont="1" applyBorder="1" applyAlignment="1">
      <alignment/>
    </xf>
    <xf numFmtId="0" fontId="10" fillId="37" borderId="23" xfId="64" applyFont="1" applyFill="1" applyBorder="1" applyAlignment="1">
      <alignment horizontal="center"/>
      <protection/>
    </xf>
    <xf numFmtId="194" fontId="10" fillId="0" borderId="26" xfId="64" applyNumberFormat="1" applyFont="1" applyBorder="1">
      <alignment/>
      <protection/>
    </xf>
    <xf numFmtId="194" fontId="10" fillId="0" borderId="28" xfId="64" applyNumberFormat="1" applyFont="1" applyBorder="1">
      <alignment/>
      <protection/>
    </xf>
    <xf numFmtId="0" fontId="10" fillId="0" borderId="0" xfId="64" applyFont="1" applyAlignment="1" quotePrefix="1">
      <alignment horizontal="left"/>
      <protection/>
    </xf>
    <xf numFmtId="0" fontId="10" fillId="27" borderId="12" xfId="65" applyFont="1" applyFill="1" applyBorder="1" applyAlignment="1">
      <alignment horizontal="center" vertical="center"/>
      <protection/>
    </xf>
    <xf numFmtId="0" fontId="10" fillId="27" borderId="16" xfId="65" applyFont="1" applyFill="1" applyBorder="1" applyAlignment="1">
      <alignment horizontal="center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10" fillId="0" borderId="0" xfId="63" applyFont="1" applyBorder="1" applyAlignment="1">
      <alignment horizontal="right"/>
      <protection/>
    </xf>
    <xf numFmtId="38" fontId="10" fillId="0" borderId="27" xfId="51" applyFont="1" applyBorder="1" applyAlignment="1">
      <alignment/>
    </xf>
    <xf numFmtId="208" fontId="10" fillId="0" borderId="17" xfId="65" applyNumberFormat="1" applyFont="1" applyBorder="1">
      <alignment/>
      <protection/>
    </xf>
    <xf numFmtId="38" fontId="10" fillId="0" borderId="54" xfId="49" applyFont="1" applyBorder="1" applyAlignment="1">
      <alignment/>
    </xf>
    <xf numFmtId="38" fontId="10" fillId="0" borderId="54" xfId="49" applyFont="1" applyBorder="1" applyAlignment="1">
      <alignment vertical="center"/>
    </xf>
    <xf numFmtId="38" fontId="10" fillId="0" borderId="0" xfId="65" applyNumberFormat="1" applyFont="1" applyBorder="1">
      <alignment/>
      <protection/>
    </xf>
    <xf numFmtId="38" fontId="10" fillId="0" borderId="0" xfId="51" applyFont="1" applyBorder="1" applyAlignment="1">
      <alignment/>
    </xf>
    <xf numFmtId="0" fontId="10" fillId="0" borderId="0" xfId="65" applyNumberFormat="1" applyFont="1" applyBorder="1" applyAlignment="1" quotePrefix="1">
      <alignment horizontal="right"/>
      <protection/>
    </xf>
    <xf numFmtId="0" fontId="10" fillId="27" borderId="40" xfId="65" applyFont="1" applyFill="1" applyBorder="1" applyAlignment="1">
      <alignment horizontal="center" vertical="center"/>
      <protection/>
    </xf>
    <xf numFmtId="38" fontId="70" fillId="0" borderId="15" xfId="49" applyFont="1" applyBorder="1" applyAlignment="1">
      <alignment/>
    </xf>
    <xf numFmtId="203" fontId="10" fillId="0" borderId="0" xfId="65" applyNumberFormat="1" applyFont="1" applyBorder="1" applyAlignment="1">
      <alignment horizontal="right"/>
      <protection/>
    </xf>
    <xf numFmtId="208" fontId="10" fillId="0" borderId="0" xfId="65" applyNumberFormat="1" applyFont="1" applyBorder="1" applyAlignment="1" quotePrefix="1">
      <alignment horizontal="right"/>
      <protection/>
    </xf>
    <xf numFmtId="2" fontId="10" fillId="0" borderId="12" xfId="65" applyNumberFormat="1" applyFont="1" applyBorder="1">
      <alignment/>
      <protection/>
    </xf>
    <xf numFmtId="208" fontId="10" fillId="0" borderId="15" xfId="65" applyNumberFormat="1" applyFont="1" applyBorder="1">
      <alignment/>
      <protection/>
    </xf>
    <xf numFmtId="213" fontId="10" fillId="0" borderId="15" xfId="65" applyNumberFormat="1" applyFont="1" applyBorder="1" applyAlignment="1">
      <alignment horizontal="right"/>
      <protection/>
    </xf>
    <xf numFmtId="0" fontId="13" fillId="35" borderId="35" xfId="63" applyFont="1" applyFill="1" applyBorder="1" applyAlignment="1">
      <alignment horizontal="center" vertical="center" wrapText="1"/>
      <protection/>
    </xf>
    <xf numFmtId="0" fontId="13" fillId="35" borderId="55" xfId="63" applyFont="1" applyFill="1" applyBorder="1" applyAlignment="1">
      <alignment horizontal="center" vertical="center" wrapText="1"/>
      <protection/>
    </xf>
    <xf numFmtId="0" fontId="5" fillId="34" borderId="15" xfId="62" applyFont="1" applyFill="1" applyBorder="1" applyAlignment="1">
      <alignment horizontal="center" shrinkToFit="1"/>
      <protection/>
    </xf>
    <xf numFmtId="0" fontId="5" fillId="34" borderId="56" xfId="63" applyFont="1" applyFill="1" applyBorder="1" applyAlignment="1">
      <alignment horizontal="center"/>
      <protection/>
    </xf>
    <xf numFmtId="0" fontId="5" fillId="34" borderId="15" xfId="63" applyFont="1" applyFill="1" applyBorder="1" applyAlignment="1">
      <alignment horizontal="center"/>
      <protection/>
    </xf>
    <xf numFmtId="0" fontId="2" fillId="0" borderId="11" xfId="62" applyBorder="1">
      <alignment/>
      <protection/>
    </xf>
    <xf numFmtId="0" fontId="2" fillId="0" borderId="20" xfId="62" applyBorder="1">
      <alignment/>
      <protection/>
    </xf>
    <xf numFmtId="0" fontId="2" fillId="0" borderId="27" xfId="62" applyBorder="1">
      <alignment/>
      <protection/>
    </xf>
    <xf numFmtId="0" fontId="2" fillId="0" borderId="17" xfId="62" applyBorder="1">
      <alignment/>
      <protection/>
    </xf>
    <xf numFmtId="0" fontId="2" fillId="0" borderId="15" xfId="62" applyBorder="1">
      <alignment/>
      <protection/>
    </xf>
    <xf numFmtId="38" fontId="10" fillId="0" borderId="27" xfId="51" applyFont="1" applyBorder="1" applyAlignment="1">
      <alignment horizontal="right"/>
    </xf>
    <xf numFmtId="38" fontId="70" fillId="0" borderId="17" xfId="51" applyFont="1" applyBorder="1" applyAlignment="1">
      <alignment/>
    </xf>
    <xf numFmtId="2" fontId="10" fillId="0" borderId="10" xfId="65" applyNumberFormat="1" applyFont="1" applyBorder="1">
      <alignment/>
      <protection/>
    </xf>
    <xf numFmtId="0" fontId="70" fillId="0" borderId="57" xfId="0" applyFont="1" applyBorder="1" applyAlignment="1">
      <alignment/>
    </xf>
    <xf numFmtId="0" fontId="70" fillId="0" borderId="54" xfId="0" applyFont="1" applyBorder="1" applyAlignment="1">
      <alignment/>
    </xf>
    <xf numFmtId="0" fontId="70" fillId="0" borderId="58" xfId="0" applyFont="1" applyBorder="1" applyAlignment="1">
      <alignment/>
    </xf>
    <xf numFmtId="38" fontId="11" fillId="0" borderId="59" xfId="49" applyFont="1" applyBorder="1" applyAlignment="1">
      <alignment horizontal="right" vertical="center"/>
    </xf>
    <xf numFmtId="0" fontId="10" fillId="0" borderId="32" xfId="63" applyFont="1" applyBorder="1">
      <alignment/>
      <protection/>
    </xf>
    <xf numFmtId="38" fontId="10" fillId="0" borderId="0" xfId="51" applyFont="1" applyBorder="1" applyAlignment="1">
      <alignment horizontal="right"/>
    </xf>
    <xf numFmtId="38" fontId="70" fillId="0" borderId="15" xfId="51" applyFont="1" applyBorder="1" applyAlignment="1">
      <alignment/>
    </xf>
    <xf numFmtId="0" fontId="11" fillId="35" borderId="60" xfId="63" applyFont="1" applyFill="1" applyBorder="1" applyAlignment="1">
      <alignment horizontal="center" vertical="center"/>
      <protection/>
    </xf>
    <xf numFmtId="0" fontId="10" fillId="35" borderId="0" xfId="63" applyFont="1" applyFill="1" applyBorder="1" applyAlignment="1">
      <alignment horizontal="center"/>
      <protection/>
    </xf>
    <xf numFmtId="0" fontId="13" fillId="35" borderId="0" xfId="63" applyFont="1" applyFill="1" applyBorder="1" applyAlignment="1">
      <alignment horizontal="center"/>
      <protection/>
    </xf>
    <xf numFmtId="0" fontId="12" fillId="0" borderId="36" xfId="63" applyFont="1" applyFill="1" applyBorder="1" applyAlignment="1">
      <alignment horizontal="right" vertical="center"/>
      <protection/>
    </xf>
    <xf numFmtId="0" fontId="12" fillId="0" borderId="60" xfId="63" applyFont="1" applyFill="1" applyBorder="1" applyAlignment="1">
      <alignment horizontal="right" vertical="center"/>
      <protection/>
    </xf>
    <xf numFmtId="38" fontId="11" fillId="0" borderId="61" xfId="49" applyFont="1" applyBorder="1" applyAlignment="1">
      <alignment horizontal="right" vertical="center"/>
    </xf>
    <xf numFmtId="0" fontId="70" fillId="0" borderId="32" xfId="0" applyFont="1" applyBorder="1" applyAlignment="1">
      <alignment/>
    </xf>
    <xf numFmtId="0" fontId="10" fillId="0" borderId="0" xfId="63" applyFont="1" applyBorder="1">
      <alignment/>
      <protection/>
    </xf>
    <xf numFmtId="38" fontId="11" fillId="0" borderId="33" xfId="49" applyFont="1" applyBorder="1" applyAlignment="1">
      <alignment vertical="center"/>
    </xf>
    <xf numFmtId="38" fontId="11" fillId="0" borderId="62" xfId="49" applyFont="1" applyBorder="1" applyAlignment="1">
      <alignment vertical="center"/>
    </xf>
    <xf numFmtId="38" fontId="4" fillId="0" borderId="10" xfId="51" applyFont="1" applyBorder="1" applyAlignment="1">
      <alignment vertical="center"/>
    </xf>
    <xf numFmtId="38" fontId="4" fillId="0" borderId="27" xfId="51" applyFont="1" applyBorder="1" applyAlignment="1">
      <alignment vertical="center"/>
    </xf>
    <xf numFmtId="38" fontId="4" fillId="0" borderId="17" xfId="51" applyFont="1" applyBorder="1" applyAlignment="1">
      <alignment vertical="center"/>
    </xf>
    <xf numFmtId="38" fontId="4" fillId="0" borderId="18" xfId="51" applyFont="1" applyBorder="1" applyAlignment="1">
      <alignment vertical="center"/>
    </xf>
    <xf numFmtId="38" fontId="4" fillId="0" borderId="13" xfId="51" applyFont="1" applyBorder="1" applyAlignment="1">
      <alignment vertical="center"/>
    </xf>
    <xf numFmtId="215" fontId="2" fillId="0" borderId="11" xfId="51" applyNumberFormat="1" applyFont="1" applyBorder="1" applyAlignment="1">
      <alignment/>
    </xf>
    <xf numFmtId="215" fontId="2" fillId="0" borderId="11" xfId="62" applyNumberFormat="1" applyBorder="1">
      <alignment/>
      <protection/>
    </xf>
    <xf numFmtId="215" fontId="2" fillId="0" borderId="20" xfId="62" applyNumberFormat="1" applyBorder="1">
      <alignment/>
      <protection/>
    </xf>
    <xf numFmtId="215" fontId="2" fillId="0" borderId="12" xfId="51" applyNumberFormat="1" applyFont="1" applyBorder="1" applyAlignment="1">
      <alignment/>
    </xf>
    <xf numFmtId="215" fontId="2" fillId="0" borderId="0" xfId="62" applyNumberFormat="1" applyBorder="1">
      <alignment/>
      <protection/>
    </xf>
    <xf numFmtId="215" fontId="2" fillId="0" borderId="15" xfId="62" applyNumberFormat="1" applyBorder="1">
      <alignment/>
      <protection/>
    </xf>
    <xf numFmtId="215" fontId="2" fillId="0" borderId="0" xfId="51" applyNumberFormat="1" applyFont="1" applyBorder="1" applyAlignment="1">
      <alignment/>
    </xf>
    <xf numFmtId="215" fontId="2" fillId="0" borderId="27" xfId="62" applyNumberFormat="1" applyBorder="1">
      <alignment/>
      <protection/>
    </xf>
    <xf numFmtId="215" fontId="2" fillId="0" borderId="17" xfId="62" applyNumberFormat="1" applyBorder="1">
      <alignment/>
      <protection/>
    </xf>
    <xf numFmtId="215" fontId="4" fillId="0" borderId="18" xfId="51" applyNumberFormat="1" applyFont="1" applyBorder="1" applyAlignment="1">
      <alignment vertical="center"/>
    </xf>
    <xf numFmtId="215" fontId="4" fillId="0" borderId="13" xfId="51" applyNumberFormat="1" applyFont="1" applyBorder="1" applyAlignment="1">
      <alignment vertical="center"/>
    </xf>
    <xf numFmtId="215" fontId="2" fillId="0" borderId="10" xfId="51" applyNumberFormat="1" applyFont="1" applyBorder="1" applyAlignment="1">
      <alignment/>
    </xf>
    <xf numFmtId="215" fontId="4" fillId="0" borderId="27" xfId="51" applyNumberFormat="1" applyFont="1" applyBorder="1" applyAlignment="1">
      <alignment vertical="center"/>
    </xf>
    <xf numFmtId="215" fontId="4" fillId="0" borderId="17" xfId="51" applyNumberFormat="1" applyFont="1" applyBorder="1" applyAlignment="1">
      <alignment vertical="center"/>
    </xf>
    <xf numFmtId="0" fontId="10" fillId="0" borderId="15" xfId="65" applyFont="1" applyBorder="1">
      <alignment/>
      <protection/>
    </xf>
    <xf numFmtId="0" fontId="10" fillId="0" borderId="0" xfId="65" applyFont="1" applyBorder="1" applyAlignment="1">
      <alignment vertical="center" wrapText="1"/>
      <protection/>
    </xf>
    <xf numFmtId="0" fontId="10" fillId="35" borderId="55" xfId="63" applyFont="1" applyFill="1" applyBorder="1" applyAlignment="1">
      <alignment horizontal="center"/>
      <protection/>
    </xf>
    <xf numFmtId="3" fontId="10" fillId="0" borderId="14" xfId="64" applyNumberFormat="1" applyFont="1" applyBorder="1" applyAlignment="1">
      <alignment horizontal="right" vertical="center"/>
      <protection/>
    </xf>
    <xf numFmtId="38" fontId="10" fillId="0" borderId="27" xfId="65" applyNumberFormat="1" applyFont="1" applyBorder="1" applyAlignment="1" quotePrefix="1">
      <alignment horizontal="right"/>
      <protection/>
    </xf>
    <xf numFmtId="203" fontId="10" fillId="0" borderId="12" xfId="66" applyNumberFormat="1" applyFont="1" applyBorder="1" applyAlignment="1">
      <alignment horizontal="right"/>
      <protection/>
    </xf>
    <xf numFmtId="203" fontId="10" fillId="0" borderId="0" xfId="66" applyNumberFormat="1" applyFont="1" applyBorder="1" applyAlignment="1">
      <alignment horizontal="right"/>
      <protection/>
    </xf>
    <xf numFmtId="203" fontId="10" fillId="0" borderId="0" xfId="49" applyNumberFormat="1" applyFont="1" applyBorder="1" applyAlignment="1">
      <alignment horizontal="right"/>
    </xf>
    <xf numFmtId="203" fontId="10" fillId="0" borderId="15" xfId="66" applyNumberFormat="1" applyFont="1" applyBorder="1" applyAlignment="1">
      <alignment horizontal="right"/>
      <protection/>
    </xf>
    <xf numFmtId="203" fontId="10" fillId="0" borderId="0" xfId="51" applyNumberFormat="1" applyFont="1" applyBorder="1" applyAlignment="1">
      <alignment horizontal="right"/>
    </xf>
    <xf numFmtId="203" fontId="10" fillId="0" borderId="10" xfId="66" applyNumberFormat="1" applyFont="1" applyBorder="1" applyAlignment="1">
      <alignment horizontal="right"/>
      <protection/>
    </xf>
    <xf numFmtId="203" fontId="10" fillId="0" borderId="27" xfId="66" applyNumberFormat="1" applyFont="1" applyBorder="1" applyAlignment="1">
      <alignment horizontal="right"/>
      <protection/>
    </xf>
    <xf numFmtId="203" fontId="10" fillId="0" borderId="27" xfId="51" applyNumberFormat="1" applyFont="1" applyBorder="1" applyAlignment="1">
      <alignment horizontal="right"/>
    </xf>
    <xf numFmtId="203" fontId="10" fillId="0" borderId="17" xfId="66" applyNumberFormat="1" applyFont="1" applyBorder="1" applyAlignment="1">
      <alignment horizontal="right"/>
      <protection/>
    </xf>
    <xf numFmtId="0" fontId="12" fillId="0" borderId="0" xfId="64" applyFont="1" applyFill="1" applyBorder="1" applyAlignment="1">
      <alignment horizontal="right"/>
      <protection/>
    </xf>
    <xf numFmtId="191" fontId="10" fillId="0" borderId="0" xfId="64" applyNumberFormat="1" applyFont="1" applyBorder="1" applyAlignment="1">
      <alignment vertical="center"/>
      <protection/>
    </xf>
    <xf numFmtId="189" fontId="10" fillId="0" borderId="0" xfId="49" applyNumberFormat="1" applyFont="1" applyBorder="1" applyAlignment="1">
      <alignment vertical="center"/>
    </xf>
    <xf numFmtId="40" fontId="10" fillId="0" borderId="0" xfId="49" applyNumberFormat="1" applyFont="1" applyBorder="1" applyAlignment="1">
      <alignment vertical="center"/>
    </xf>
    <xf numFmtId="0" fontId="10" fillId="0" borderId="12" xfId="64" applyFont="1" applyFill="1" applyBorder="1" applyAlignment="1">
      <alignment/>
      <protection/>
    </xf>
    <xf numFmtId="0" fontId="10" fillId="0" borderId="0" xfId="64" applyFont="1" applyFill="1" applyBorder="1" applyAlignment="1" quotePrefix="1">
      <alignment/>
      <protection/>
    </xf>
    <xf numFmtId="0" fontId="12" fillId="0" borderId="12" xfId="64" applyFont="1" applyFill="1" applyBorder="1" applyAlignment="1">
      <alignment horizontal="right"/>
      <protection/>
    </xf>
    <xf numFmtId="0" fontId="10" fillId="0" borderId="0" xfId="64" applyFont="1" applyFill="1" applyBorder="1" applyAlignment="1">
      <alignment/>
      <protection/>
    </xf>
    <xf numFmtId="194" fontId="10" fillId="0" borderId="17" xfId="64" applyNumberFormat="1" applyFont="1" applyBorder="1" applyAlignment="1">
      <alignment horizontal="right" vertical="center"/>
      <protection/>
    </xf>
    <xf numFmtId="0" fontId="10" fillId="37" borderId="63" xfId="64" applyFont="1" applyFill="1" applyBorder="1" applyAlignment="1">
      <alignment horizontal="center" vertical="center"/>
      <protection/>
    </xf>
    <xf numFmtId="0" fontId="10" fillId="37" borderId="64" xfId="64" applyFont="1" applyFill="1" applyBorder="1" applyAlignment="1">
      <alignment horizontal="center" vertical="center"/>
      <protection/>
    </xf>
    <xf numFmtId="0" fontId="10" fillId="37" borderId="65" xfId="64" applyFont="1" applyFill="1" applyBorder="1" applyAlignment="1">
      <alignment horizontal="center" vertical="center"/>
      <protection/>
    </xf>
    <xf numFmtId="194" fontId="10" fillId="0" borderId="17" xfId="64" applyNumberFormat="1" applyFont="1" applyBorder="1" applyAlignment="1">
      <alignment vertical="center"/>
      <protection/>
    </xf>
    <xf numFmtId="38" fontId="10" fillId="0" borderId="44" xfId="49" applyFont="1" applyBorder="1" applyAlignment="1">
      <alignment vertical="center"/>
    </xf>
    <xf numFmtId="38" fontId="10" fillId="0" borderId="53" xfId="49" applyFont="1" applyBorder="1" applyAlignment="1">
      <alignment vertical="center"/>
    </xf>
    <xf numFmtId="194" fontId="10" fillId="0" borderId="29" xfId="64" applyNumberFormat="1" applyFont="1" applyBorder="1" applyAlignment="1">
      <alignment vertical="center"/>
      <protection/>
    </xf>
    <xf numFmtId="38" fontId="10" fillId="0" borderId="44" xfId="49" applyFont="1" applyBorder="1" applyAlignment="1">
      <alignment horizontal="right" vertical="center"/>
    </xf>
    <xf numFmtId="38" fontId="10" fillId="0" borderId="53" xfId="49" applyFont="1" applyBorder="1" applyAlignment="1">
      <alignment horizontal="right" vertical="center"/>
    </xf>
    <xf numFmtId="194" fontId="10" fillId="0" borderId="29" xfId="64" applyNumberFormat="1" applyFont="1" applyBorder="1" applyAlignment="1">
      <alignment horizontal="right" vertical="center"/>
      <protection/>
    </xf>
    <xf numFmtId="0" fontId="10" fillId="34" borderId="66" xfId="64" applyFont="1" applyFill="1" applyBorder="1" applyAlignment="1">
      <alignment horizontal="center" vertical="center"/>
      <protection/>
    </xf>
    <xf numFmtId="0" fontId="10" fillId="34" borderId="67" xfId="64" applyFont="1" applyFill="1" applyBorder="1" applyAlignment="1">
      <alignment horizontal="center" vertical="center"/>
      <protection/>
    </xf>
    <xf numFmtId="0" fontId="31" fillId="34" borderId="66" xfId="64" applyFont="1" applyFill="1" applyBorder="1" applyAlignment="1">
      <alignment horizontal="center" vertical="center"/>
      <protection/>
    </xf>
    <xf numFmtId="0" fontId="31" fillId="34" borderId="67" xfId="64" applyFont="1" applyFill="1" applyBorder="1" applyAlignment="1">
      <alignment horizontal="center" vertical="center"/>
      <protection/>
    </xf>
    <xf numFmtId="0" fontId="31" fillId="34" borderId="23" xfId="64" applyFont="1" applyFill="1" applyBorder="1" applyAlignment="1">
      <alignment horizontal="center" vertical="center"/>
      <protection/>
    </xf>
    <xf numFmtId="0" fontId="31" fillId="34" borderId="68" xfId="64" applyFont="1" applyFill="1" applyBorder="1" applyAlignment="1">
      <alignment horizontal="center" vertical="center"/>
      <protection/>
    </xf>
    <xf numFmtId="0" fontId="31" fillId="34" borderId="65" xfId="64" applyFont="1" applyFill="1" applyBorder="1" applyAlignment="1">
      <alignment horizontal="center" vertical="center"/>
      <protection/>
    </xf>
    <xf numFmtId="0" fontId="10" fillId="37" borderId="39" xfId="64" applyFont="1" applyFill="1" applyBorder="1" applyAlignment="1">
      <alignment horizontal="center" vertical="center"/>
      <protection/>
    </xf>
    <xf numFmtId="3" fontId="10" fillId="0" borderId="41" xfId="64" applyNumberFormat="1" applyFont="1" applyBorder="1" applyAlignment="1">
      <alignment horizontal="right" vertical="center"/>
      <protection/>
    </xf>
    <xf numFmtId="0" fontId="10" fillId="37" borderId="46" xfId="64" applyFont="1" applyFill="1" applyBorder="1" applyAlignment="1">
      <alignment horizontal="center" vertical="center"/>
      <protection/>
    </xf>
    <xf numFmtId="0" fontId="10" fillId="0" borderId="0" xfId="65" applyFont="1" applyAlignment="1">
      <alignment/>
      <protection/>
    </xf>
    <xf numFmtId="0" fontId="2" fillId="0" borderId="0" xfId="64" applyAlignment="1">
      <alignment vertical="center"/>
      <protection/>
    </xf>
    <xf numFmtId="0" fontId="2" fillId="0" borderId="11" xfId="64" applyFont="1" applyBorder="1" applyAlignment="1">
      <alignment horizontal="right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8" borderId="0" xfId="0" applyFill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0" borderId="70" xfId="0" applyBorder="1" applyAlignment="1">
      <alignment vertical="center" textRotation="255"/>
    </xf>
    <xf numFmtId="0" fontId="0" fillId="0" borderId="70" xfId="0" applyFill="1" applyBorder="1" applyAlignment="1">
      <alignment horizontal="center" vertical="center"/>
    </xf>
    <xf numFmtId="0" fontId="13" fillId="4" borderId="14" xfId="65" applyFont="1" applyFill="1" applyBorder="1" applyAlignment="1">
      <alignment horizontal="center" vertical="center"/>
      <protection/>
    </xf>
    <xf numFmtId="0" fontId="10" fillId="4" borderId="19" xfId="64" applyFont="1" applyFill="1" applyBorder="1" applyAlignment="1">
      <alignment horizontal="center"/>
      <protection/>
    </xf>
    <xf numFmtId="0" fontId="10" fillId="4" borderId="10" xfId="64" applyFont="1" applyFill="1" applyBorder="1" applyAlignment="1">
      <alignment horizontal="center" vertical="top"/>
      <protection/>
    </xf>
    <xf numFmtId="0" fontId="10" fillId="34" borderId="19" xfId="64" applyFont="1" applyFill="1" applyBorder="1" applyAlignment="1">
      <alignment horizontal="center"/>
      <protection/>
    </xf>
    <xf numFmtId="0" fontId="12" fillId="0" borderId="11" xfId="64" applyFont="1" applyBorder="1" applyAlignment="1">
      <alignment horizontal="right"/>
      <protection/>
    </xf>
    <xf numFmtId="0" fontId="10" fillId="0" borderId="20" xfId="64" applyFont="1" applyBorder="1">
      <alignment/>
      <protection/>
    </xf>
    <xf numFmtId="0" fontId="10" fillId="34" borderId="12" xfId="64" applyFont="1" applyFill="1" applyBorder="1" applyAlignment="1" quotePrefix="1">
      <alignment horizontal="center" vertical="center"/>
      <protection/>
    </xf>
    <xf numFmtId="193" fontId="10" fillId="0" borderId="15" xfId="42" applyNumberFormat="1" applyFont="1" applyBorder="1" applyAlignment="1">
      <alignment horizontal="right"/>
    </xf>
    <xf numFmtId="0" fontId="10" fillId="34" borderId="16" xfId="64" applyFont="1" applyFill="1" applyBorder="1" applyAlignment="1" quotePrefix="1">
      <alignment horizontal="center" vertical="center"/>
      <protection/>
    </xf>
    <xf numFmtId="193" fontId="10" fillId="0" borderId="17" xfId="42" applyNumberFormat="1" applyFont="1" applyBorder="1" applyAlignment="1">
      <alignment horizontal="right"/>
    </xf>
    <xf numFmtId="0" fontId="33" fillId="0" borderId="0" xfId="64" applyFont="1">
      <alignment/>
      <protection/>
    </xf>
    <xf numFmtId="0" fontId="27" fillId="34" borderId="19" xfId="64" applyFont="1" applyFill="1" applyBorder="1" applyAlignment="1">
      <alignment horizontal="center" vertical="center"/>
      <protection/>
    </xf>
    <xf numFmtId="0" fontId="27" fillId="0" borderId="20" xfId="64" applyFont="1" applyBorder="1" applyAlignment="1">
      <alignment horizontal="right"/>
      <protection/>
    </xf>
    <xf numFmtId="0" fontId="27" fillId="0" borderId="41" xfId="64" applyFont="1" applyBorder="1" applyAlignment="1">
      <alignment horizontal="right"/>
      <protection/>
    </xf>
    <xf numFmtId="0" fontId="33" fillId="0" borderId="0" xfId="64" applyFont="1" applyAlignment="1">
      <alignment vertical="center"/>
      <protection/>
    </xf>
    <xf numFmtId="0" fontId="34" fillId="0" borderId="0" xfId="64" applyFont="1">
      <alignment/>
      <protection/>
    </xf>
    <xf numFmtId="0" fontId="10" fillId="0" borderId="0" xfId="0" applyFont="1" applyBorder="1" applyAlignment="1">
      <alignment horizontal="right"/>
    </xf>
    <xf numFmtId="0" fontId="10" fillId="0" borderId="11" xfId="65" applyFont="1" applyBorder="1" applyAlignment="1">
      <alignment horizontal="right"/>
      <protection/>
    </xf>
    <xf numFmtId="0" fontId="10" fillId="0" borderId="11" xfId="64" applyFont="1" applyBorder="1" applyAlignment="1">
      <alignment horizontal="right"/>
      <protection/>
    </xf>
    <xf numFmtId="0" fontId="2" fillId="0" borderId="0" xfId="64" applyBorder="1" applyAlignment="1">
      <alignment/>
      <protection/>
    </xf>
    <xf numFmtId="0" fontId="10" fillId="0" borderId="11" xfId="65" applyFont="1" applyBorder="1" applyAlignment="1">
      <alignment/>
      <protection/>
    </xf>
    <xf numFmtId="0" fontId="10" fillId="0" borderId="0" xfId="66" applyFont="1" applyBorder="1" applyAlignment="1">
      <alignment/>
      <protection/>
    </xf>
    <xf numFmtId="0" fontId="10" fillId="0" borderId="0" xfId="0" applyFont="1" applyBorder="1" applyAlignment="1">
      <alignment/>
    </xf>
    <xf numFmtId="0" fontId="10" fillId="0" borderId="0" xfId="64" applyFont="1" applyBorder="1" applyAlignment="1" quotePrefix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1" xfId="64" applyFont="1" applyBorder="1" applyAlignment="1">
      <alignment/>
      <protection/>
    </xf>
    <xf numFmtId="0" fontId="2" fillId="0" borderId="0" xfId="64" applyFont="1" applyBorder="1" applyAlignment="1">
      <alignment/>
      <protection/>
    </xf>
    <xf numFmtId="38" fontId="10" fillId="0" borderId="18" xfId="49" applyFont="1" applyBorder="1" applyAlignment="1">
      <alignment horizontal="right" vertical="center"/>
    </xf>
    <xf numFmtId="38" fontId="10" fillId="0" borderId="13" xfId="49" applyFont="1" applyBorder="1" applyAlignment="1">
      <alignment horizontal="right" vertical="center"/>
    </xf>
    <xf numFmtId="0" fontId="2" fillId="37" borderId="63" xfId="64" applyFill="1" applyBorder="1" applyAlignment="1">
      <alignment horizontal="center" vertical="center"/>
      <protection/>
    </xf>
    <xf numFmtId="38" fontId="10" fillId="0" borderId="17" xfId="49" applyFont="1" applyBorder="1" applyAlignment="1">
      <alignment horizontal="right" vertical="center"/>
    </xf>
    <xf numFmtId="38" fontId="10" fillId="34" borderId="46" xfId="49" applyFont="1" applyFill="1" applyBorder="1" applyAlignment="1">
      <alignment horizontal="center" vertical="center"/>
    </xf>
    <xf numFmtId="38" fontId="10" fillId="0" borderId="30" xfId="49" applyFont="1" applyBorder="1" applyAlignment="1">
      <alignment horizontal="right" vertical="center"/>
    </xf>
    <xf numFmtId="0" fontId="10" fillId="0" borderId="30" xfId="64" applyFont="1" applyBorder="1" applyAlignment="1">
      <alignment horizontal="right" vertical="center"/>
      <protection/>
    </xf>
    <xf numFmtId="0" fontId="10" fillId="0" borderId="13" xfId="64" applyFont="1" applyBorder="1" applyAlignment="1">
      <alignment horizontal="right" vertical="center"/>
      <protection/>
    </xf>
    <xf numFmtId="0" fontId="12" fillId="0" borderId="19" xfId="64" applyFont="1" applyBorder="1" applyAlignment="1">
      <alignment horizontal="center"/>
      <protection/>
    </xf>
    <xf numFmtId="0" fontId="10" fillId="0" borderId="11" xfId="64" applyFont="1" applyBorder="1" applyAlignment="1">
      <alignment horizontal="center"/>
      <protection/>
    </xf>
    <xf numFmtId="193" fontId="10" fillId="0" borderId="0" xfId="59" applyNumberFormat="1" applyFont="1" applyAlignment="1">
      <alignment horizontal="right"/>
    </xf>
    <xf numFmtId="0" fontId="10" fillId="0" borderId="71" xfId="63" applyFont="1" applyBorder="1">
      <alignment/>
      <protection/>
    </xf>
    <xf numFmtId="0" fontId="10" fillId="0" borderId="72" xfId="63" applyFont="1" applyBorder="1">
      <alignment/>
      <protection/>
    </xf>
    <xf numFmtId="0" fontId="27" fillId="4" borderId="14" xfId="65" applyFont="1" applyFill="1" applyBorder="1" applyAlignment="1">
      <alignment horizontal="center" vertical="center"/>
      <protection/>
    </xf>
    <xf numFmtId="0" fontId="13" fillId="4" borderId="16" xfId="64" applyFont="1" applyFill="1" applyBorder="1" applyAlignment="1">
      <alignment horizontal="center" vertical="center" shrinkToFit="1"/>
      <protection/>
    </xf>
    <xf numFmtId="38" fontId="10" fillId="4" borderId="73" xfId="49" applyFont="1" applyFill="1" applyBorder="1" applyAlignment="1">
      <alignment horizontal="center" vertical="center"/>
    </xf>
    <xf numFmtId="38" fontId="10" fillId="4" borderId="11" xfId="49" applyFont="1" applyFill="1" applyBorder="1" applyAlignment="1">
      <alignment horizontal="center" vertical="center"/>
    </xf>
    <xf numFmtId="0" fontId="10" fillId="36" borderId="11" xfId="63" applyFont="1" applyFill="1" applyBorder="1" applyAlignment="1">
      <alignment horizontal="center" vertical="center"/>
      <protection/>
    </xf>
    <xf numFmtId="0" fontId="10" fillId="36" borderId="74" xfId="63" applyFont="1" applyFill="1" applyBorder="1" applyAlignment="1">
      <alignment horizontal="center" vertical="center"/>
      <protection/>
    </xf>
    <xf numFmtId="0" fontId="11" fillId="35" borderId="75" xfId="63" applyFont="1" applyFill="1" applyBorder="1" applyAlignment="1">
      <alignment horizontal="center" vertical="center"/>
      <protection/>
    </xf>
    <xf numFmtId="0" fontId="12" fillId="0" borderId="76" xfId="63" applyFont="1" applyFill="1" applyBorder="1" applyAlignment="1">
      <alignment horizontal="right" vertical="center"/>
      <protection/>
    </xf>
    <xf numFmtId="38" fontId="11" fillId="0" borderId="77" xfId="51" applyFont="1" applyBorder="1" applyAlignment="1">
      <alignment vertical="center"/>
    </xf>
    <xf numFmtId="38" fontId="11" fillId="0" borderId="78" xfId="51" applyFont="1" applyBorder="1" applyAlignment="1">
      <alignment horizontal="right" vertical="center"/>
    </xf>
    <xf numFmtId="0" fontId="10" fillId="35" borderId="12" xfId="63" applyFont="1" applyFill="1" applyBorder="1">
      <alignment/>
      <protection/>
    </xf>
    <xf numFmtId="0" fontId="10" fillId="35" borderId="10" xfId="63" applyFont="1" applyFill="1" applyBorder="1">
      <alignment/>
      <protection/>
    </xf>
    <xf numFmtId="0" fontId="10" fillId="35" borderId="79" xfId="63" applyFont="1" applyFill="1" applyBorder="1" applyAlignment="1">
      <alignment horizontal="center"/>
      <protection/>
    </xf>
    <xf numFmtId="0" fontId="70" fillId="0" borderId="80" xfId="0" applyFont="1" applyBorder="1" applyAlignment="1">
      <alignment/>
    </xf>
    <xf numFmtId="0" fontId="10" fillId="0" borderId="27" xfId="63" applyFont="1" applyBorder="1">
      <alignment/>
      <protection/>
    </xf>
    <xf numFmtId="0" fontId="10" fillId="0" borderId="80" xfId="63" applyFont="1" applyBorder="1">
      <alignment/>
      <protection/>
    </xf>
    <xf numFmtId="0" fontId="10" fillId="35" borderId="81" xfId="63" applyFont="1" applyFill="1" applyBorder="1">
      <alignment/>
      <protection/>
    </xf>
    <xf numFmtId="0" fontId="10" fillId="35" borderId="12" xfId="63" applyFont="1" applyFill="1" applyBorder="1" applyAlignment="1">
      <alignment vertical="center"/>
      <protection/>
    </xf>
    <xf numFmtId="38" fontId="10" fillId="0" borderId="82" xfId="49" applyFont="1" applyBorder="1" applyAlignment="1">
      <alignment/>
    </xf>
    <xf numFmtId="0" fontId="70" fillId="0" borderId="82" xfId="0" applyFont="1" applyBorder="1" applyAlignment="1">
      <alignment/>
    </xf>
    <xf numFmtId="38" fontId="11" fillId="0" borderId="33" xfId="49" applyFont="1" applyBorder="1" applyAlignment="1">
      <alignment horizontal="right" vertical="center"/>
    </xf>
    <xf numFmtId="38" fontId="11" fillId="0" borderId="58" xfId="49" applyFont="1" applyBorder="1" applyAlignment="1">
      <alignment horizontal="right" vertical="center"/>
    </xf>
    <xf numFmtId="38" fontId="11" fillId="0" borderId="77" xfId="5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49" fontId="7" fillId="0" borderId="30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textRotation="255"/>
    </xf>
    <xf numFmtId="0" fontId="32" fillId="0" borderId="0" xfId="0" applyFont="1" applyAlignment="1">
      <alignment horizontal="center" vertical="center" textRotation="255"/>
    </xf>
    <xf numFmtId="0" fontId="10" fillId="4" borderId="19" xfId="66" applyFont="1" applyFill="1" applyBorder="1" applyAlignment="1">
      <alignment horizontal="center" vertical="center"/>
      <protection/>
    </xf>
    <xf numFmtId="0" fontId="10" fillId="4" borderId="10" xfId="66" applyFont="1" applyFill="1" applyBorder="1" applyAlignment="1" quotePrefix="1">
      <alignment horizontal="center" vertical="center"/>
      <protection/>
    </xf>
    <xf numFmtId="0" fontId="10" fillId="36" borderId="83" xfId="65" applyNumberFormat="1" applyFont="1" applyFill="1" applyBorder="1" applyAlignment="1" quotePrefix="1">
      <alignment horizontal="center" vertical="center"/>
      <protection/>
    </xf>
    <xf numFmtId="0" fontId="10" fillId="0" borderId="0" xfId="65" applyFont="1" applyBorder="1" applyAlignment="1">
      <alignment horizontal="right"/>
      <protection/>
    </xf>
    <xf numFmtId="0" fontId="10" fillId="4" borderId="30" xfId="65" applyFont="1" applyFill="1" applyBorder="1" applyAlignment="1">
      <alignment horizontal="center" vertical="center"/>
      <protection/>
    </xf>
    <xf numFmtId="0" fontId="10" fillId="4" borderId="18" xfId="65" applyFont="1" applyFill="1" applyBorder="1" applyAlignment="1">
      <alignment horizontal="center" vertical="center"/>
      <protection/>
    </xf>
    <xf numFmtId="0" fontId="10" fillId="4" borderId="13" xfId="65" applyFont="1" applyFill="1" applyBorder="1" applyAlignment="1">
      <alignment horizontal="center" vertical="center"/>
      <protection/>
    </xf>
    <xf numFmtId="0" fontId="10" fillId="4" borderId="40" xfId="65" applyFont="1" applyFill="1" applyBorder="1" applyAlignment="1">
      <alignment horizontal="center" vertical="center"/>
      <protection/>
    </xf>
    <xf numFmtId="0" fontId="10" fillId="4" borderId="16" xfId="65" applyFont="1" applyFill="1" applyBorder="1" applyAlignment="1">
      <alignment horizontal="center" vertical="center"/>
      <protection/>
    </xf>
    <xf numFmtId="0" fontId="27" fillId="4" borderId="41" xfId="65" applyFont="1" applyFill="1" applyBorder="1" applyAlignment="1">
      <alignment horizontal="center" vertical="center" wrapText="1"/>
      <protection/>
    </xf>
    <xf numFmtId="0" fontId="27" fillId="4" borderId="40" xfId="65" applyFont="1" applyFill="1" applyBorder="1" applyAlignment="1">
      <alignment horizontal="center" vertical="center" wrapText="1"/>
      <protection/>
    </xf>
    <xf numFmtId="0" fontId="27" fillId="4" borderId="16" xfId="65" applyFont="1" applyFill="1" applyBorder="1" applyAlignment="1">
      <alignment horizontal="center" vertical="center" wrapText="1"/>
      <protection/>
    </xf>
    <xf numFmtId="0" fontId="10" fillId="4" borderId="30" xfId="66" applyFont="1" applyFill="1" applyBorder="1" applyAlignment="1" quotePrefix="1">
      <alignment horizontal="center" vertical="center"/>
      <protection/>
    </xf>
    <xf numFmtId="0" fontId="10" fillId="4" borderId="18" xfId="66" applyFont="1" applyFill="1" applyBorder="1" applyAlignment="1" quotePrefix="1">
      <alignment horizontal="center" vertical="center"/>
      <protection/>
    </xf>
    <xf numFmtId="0" fontId="10" fillId="4" borderId="13" xfId="66" applyFont="1" applyFill="1" applyBorder="1" applyAlignment="1" quotePrefix="1">
      <alignment horizontal="center" vertical="center"/>
      <protection/>
    </xf>
    <xf numFmtId="38" fontId="10" fillId="36" borderId="83" xfId="49" applyFont="1" applyFill="1" applyBorder="1" applyAlignment="1">
      <alignment horizontal="center" vertical="center"/>
    </xf>
    <xf numFmtId="0" fontId="10" fillId="4" borderId="41" xfId="65" applyFont="1" applyFill="1" applyBorder="1" applyAlignment="1">
      <alignment horizontal="center" vertical="center"/>
      <protection/>
    </xf>
    <xf numFmtId="0" fontId="10" fillId="0" borderId="0" xfId="65" applyFont="1" applyFill="1" applyBorder="1" applyAlignment="1">
      <alignment horizontal="left" vertical="center"/>
      <protection/>
    </xf>
    <xf numFmtId="0" fontId="10" fillId="4" borderId="30" xfId="66" applyFont="1" applyFill="1" applyBorder="1" applyAlignment="1">
      <alignment horizontal="center" vertical="center"/>
      <protection/>
    </xf>
    <xf numFmtId="0" fontId="10" fillId="4" borderId="18" xfId="66" applyFont="1" applyFill="1" applyBorder="1" applyAlignment="1">
      <alignment horizontal="center" vertical="center"/>
      <protection/>
    </xf>
    <xf numFmtId="0" fontId="10" fillId="4" borderId="13" xfId="66" applyFont="1" applyFill="1" applyBorder="1" applyAlignment="1">
      <alignment horizontal="center" vertical="center"/>
      <protection/>
    </xf>
    <xf numFmtId="0" fontId="10" fillId="4" borderId="19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2" xfId="65" applyFont="1" applyFill="1" applyBorder="1" applyAlignment="1">
      <alignment horizontal="center" vertical="center"/>
      <protection/>
    </xf>
    <xf numFmtId="0" fontId="10" fillId="36" borderId="10" xfId="65" applyFont="1" applyFill="1" applyBorder="1" applyAlignment="1">
      <alignment horizontal="center" vertical="center"/>
      <protection/>
    </xf>
    <xf numFmtId="0" fontId="10" fillId="4" borderId="41" xfId="65" applyFont="1" applyFill="1" applyBorder="1" applyAlignment="1">
      <alignment horizontal="center" vertical="center" wrapText="1"/>
      <protection/>
    </xf>
    <xf numFmtId="0" fontId="10" fillId="4" borderId="40" xfId="65" applyFont="1" applyFill="1" applyBorder="1" applyAlignment="1">
      <alignment horizontal="center" vertical="center" wrapText="1"/>
      <protection/>
    </xf>
    <xf numFmtId="0" fontId="10" fillId="4" borderId="16" xfId="65" applyFont="1" applyFill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left"/>
      <protection/>
    </xf>
    <xf numFmtId="0" fontId="11" fillId="35" borderId="84" xfId="63" applyFont="1" applyFill="1" applyBorder="1" applyAlignment="1">
      <alignment horizontal="center" vertical="center" shrinkToFit="1"/>
      <protection/>
    </xf>
    <xf numFmtId="0" fontId="11" fillId="35" borderId="85" xfId="63" applyFont="1" applyFill="1" applyBorder="1" applyAlignment="1" quotePrefix="1">
      <alignment horizontal="center" vertical="center" shrinkToFit="1"/>
      <protection/>
    </xf>
    <xf numFmtId="0" fontId="11" fillId="35" borderId="85" xfId="63" applyFont="1" applyFill="1" applyBorder="1" applyAlignment="1">
      <alignment horizontal="center" vertical="center"/>
      <protection/>
    </xf>
    <xf numFmtId="0" fontId="11" fillId="35" borderId="61" xfId="63" applyFont="1" applyFill="1" applyBorder="1" applyAlignment="1" quotePrefix="1">
      <alignment horizontal="center" vertical="center"/>
      <protection/>
    </xf>
    <xf numFmtId="0" fontId="11" fillId="35" borderId="86" xfId="63" applyFont="1" applyFill="1" applyBorder="1" applyAlignment="1">
      <alignment horizontal="center" vertical="center"/>
      <protection/>
    </xf>
    <xf numFmtId="0" fontId="11" fillId="35" borderId="81" xfId="63" applyFont="1" applyFill="1" applyBorder="1" applyAlignment="1">
      <alignment horizontal="center" vertical="center"/>
      <protection/>
    </xf>
    <xf numFmtId="0" fontId="11" fillId="35" borderId="38" xfId="63" applyFont="1" applyFill="1" applyBorder="1" applyAlignment="1">
      <alignment horizontal="center" vertical="center"/>
      <protection/>
    </xf>
    <xf numFmtId="0" fontId="10" fillId="4" borderId="41" xfId="63" applyFont="1" applyFill="1" applyBorder="1" applyAlignment="1">
      <alignment horizontal="center" vertical="center"/>
      <protection/>
    </xf>
    <xf numFmtId="0" fontId="10" fillId="4" borderId="19" xfId="63" applyFont="1" applyFill="1" applyBorder="1" applyAlignment="1">
      <alignment horizontal="center" vertical="center"/>
      <protection/>
    </xf>
    <xf numFmtId="0" fontId="11" fillId="35" borderId="61" xfId="63" applyFont="1" applyFill="1" applyBorder="1" applyAlignment="1">
      <alignment horizontal="center" vertical="center"/>
      <protection/>
    </xf>
    <xf numFmtId="0" fontId="11" fillId="35" borderId="81" xfId="63" applyFont="1" applyFill="1" applyBorder="1" applyAlignment="1">
      <alignment horizontal="center" vertical="center" shrinkToFit="1"/>
      <protection/>
    </xf>
    <xf numFmtId="0" fontId="11" fillId="35" borderId="62" xfId="63" applyFont="1" applyFill="1" applyBorder="1" applyAlignment="1">
      <alignment horizontal="center" vertical="center" shrinkToFit="1"/>
      <protection/>
    </xf>
    <xf numFmtId="0" fontId="10" fillId="0" borderId="0" xfId="63" applyFont="1" applyBorder="1" applyAlignment="1">
      <alignment horizontal="center"/>
      <protection/>
    </xf>
    <xf numFmtId="0" fontId="2" fillId="0" borderId="11" xfId="62" applyFont="1" applyBorder="1" applyAlignment="1">
      <alignment horizontal="left"/>
      <protection/>
    </xf>
    <xf numFmtId="0" fontId="4" fillId="34" borderId="30" xfId="62" applyFont="1" applyFill="1" applyBorder="1" applyAlignment="1">
      <alignment horizontal="center" vertical="center"/>
      <protection/>
    </xf>
    <xf numFmtId="0" fontId="4" fillId="34" borderId="13" xfId="62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 vertical="center"/>
      <protection/>
    </xf>
    <xf numFmtId="0" fontId="4" fillId="34" borderId="13" xfId="63" applyFont="1" applyFill="1" applyBorder="1" applyAlignment="1">
      <alignment horizontal="center" vertical="center"/>
      <protection/>
    </xf>
    <xf numFmtId="0" fontId="2" fillId="4" borderId="30" xfId="62" applyFont="1" applyFill="1" applyBorder="1" applyAlignment="1">
      <alignment horizontal="center"/>
      <protection/>
    </xf>
    <xf numFmtId="0" fontId="2" fillId="4" borderId="18" xfId="62" applyFont="1" applyFill="1" applyBorder="1" applyAlignment="1">
      <alignment horizontal="center"/>
      <protection/>
    </xf>
    <xf numFmtId="0" fontId="2" fillId="4" borderId="13" xfId="62" applyFont="1" applyFill="1" applyBorder="1" applyAlignment="1">
      <alignment horizontal="center"/>
      <protection/>
    </xf>
    <xf numFmtId="0" fontId="2" fillId="4" borderId="19" xfId="62" applyFont="1" applyFill="1" applyBorder="1" applyAlignment="1">
      <alignment horizontal="center" vertical="center"/>
      <protection/>
    </xf>
    <xf numFmtId="0" fontId="2" fillId="4" borderId="20" xfId="62" applyFont="1" applyFill="1" applyBorder="1" applyAlignment="1">
      <alignment horizontal="center" vertical="center"/>
      <protection/>
    </xf>
    <xf numFmtId="0" fontId="2" fillId="4" borderId="10" xfId="62" applyFont="1" applyFill="1" applyBorder="1" applyAlignment="1">
      <alignment horizontal="center" vertical="center"/>
      <protection/>
    </xf>
    <xf numFmtId="0" fontId="2" fillId="4" borderId="17" xfId="62" applyFont="1" applyFill="1" applyBorder="1" applyAlignment="1">
      <alignment horizontal="center" vertical="center"/>
      <protection/>
    </xf>
    <xf numFmtId="0" fontId="4" fillId="34" borderId="19" xfId="62" applyFont="1" applyFill="1" applyBorder="1" applyAlignment="1">
      <alignment horizontal="center" vertical="center"/>
      <protection/>
    </xf>
    <xf numFmtId="0" fontId="0" fillId="34" borderId="20" xfId="0" applyFill="1" applyBorder="1" applyAlignment="1">
      <alignment horizontal="center" vertical="center"/>
    </xf>
    <xf numFmtId="0" fontId="4" fillId="34" borderId="10" xfId="62" applyFont="1" applyFill="1" applyBorder="1" applyAlignment="1">
      <alignment horizontal="center" vertical="center"/>
      <protection/>
    </xf>
    <xf numFmtId="0" fontId="18" fillId="34" borderId="17" xfId="0" applyFont="1" applyFill="1" applyBorder="1" applyAlignment="1">
      <alignment horizontal="center" vertical="center"/>
    </xf>
    <xf numFmtId="0" fontId="2" fillId="36" borderId="14" xfId="62" applyFill="1" applyBorder="1" applyAlignment="1">
      <alignment horizontal="center"/>
      <protection/>
    </xf>
    <xf numFmtId="0" fontId="4" fillId="34" borderId="30" xfId="62" applyFont="1" applyFill="1" applyBorder="1" applyAlignment="1" quotePrefix="1">
      <alignment horizontal="center" vertical="center"/>
      <protection/>
    </xf>
    <xf numFmtId="0" fontId="2" fillId="34" borderId="13" xfId="62" applyFont="1" applyFill="1" applyBorder="1">
      <alignment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7" xfId="62" applyFont="1" applyFill="1" applyBorder="1" applyAlignment="1">
      <alignment horizontal="center" vertical="center"/>
      <protection/>
    </xf>
    <xf numFmtId="0" fontId="4" fillId="34" borderId="13" xfId="62" applyFont="1" applyFill="1" applyBorder="1" applyAlignment="1" quotePrefix="1">
      <alignment horizontal="center" vertical="center"/>
      <protection/>
    </xf>
    <xf numFmtId="0" fontId="10" fillId="37" borderId="19" xfId="64" applyFont="1" applyFill="1" applyBorder="1" applyAlignment="1">
      <alignment horizontal="center" vertical="center"/>
      <protection/>
    </xf>
    <xf numFmtId="0" fontId="10" fillId="37" borderId="10" xfId="64" applyFont="1" applyFill="1" applyBorder="1" applyAlignment="1">
      <alignment horizontal="center" vertical="center"/>
      <protection/>
    </xf>
    <xf numFmtId="0" fontId="10" fillId="37" borderId="12" xfId="64" applyFont="1" applyFill="1" applyBorder="1" applyAlignment="1">
      <alignment horizontal="center" vertical="center"/>
      <protection/>
    </xf>
    <xf numFmtId="0" fontId="10" fillId="37" borderId="10" xfId="0" applyFont="1" applyFill="1" applyBorder="1" applyAlignment="1">
      <alignment horizontal="center" vertical="center"/>
    </xf>
    <xf numFmtId="0" fontId="10" fillId="37" borderId="87" xfId="64" applyFont="1" applyFill="1" applyBorder="1" applyAlignment="1">
      <alignment horizontal="center" vertical="center"/>
      <protection/>
    </xf>
    <xf numFmtId="0" fontId="10" fillId="37" borderId="88" xfId="64" applyFont="1" applyFill="1" applyBorder="1" applyAlignment="1">
      <alignment horizontal="center" vertical="center"/>
      <protection/>
    </xf>
    <xf numFmtId="0" fontId="10" fillId="4" borderId="41" xfId="64" applyFont="1" applyFill="1" applyBorder="1" applyAlignment="1">
      <alignment horizontal="center" vertical="center"/>
      <protection/>
    </xf>
    <xf numFmtId="0" fontId="10" fillId="4" borderId="16" xfId="64" applyFont="1" applyFill="1" applyBorder="1" applyAlignment="1">
      <alignment horizontal="center" vertical="center"/>
      <protection/>
    </xf>
    <xf numFmtId="0" fontId="10" fillId="0" borderId="27" xfId="64" applyFont="1" applyBorder="1" applyAlignment="1">
      <alignment horizontal="right"/>
      <protection/>
    </xf>
    <xf numFmtId="0" fontId="10" fillId="4" borderId="19" xfId="64" applyFont="1" applyFill="1" applyBorder="1" applyAlignment="1">
      <alignment horizontal="center" vertical="center"/>
      <protection/>
    </xf>
    <xf numFmtId="0" fontId="10" fillId="0" borderId="20" xfId="0" applyFont="1" applyBorder="1" applyAlignment="1">
      <alignment horizontal="center" vertical="center"/>
    </xf>
    <xf numFmtId="0" fontId="10" fillId="4" borderId="10" xfId="64" applyFont="1" applyFill="1" applyBorder="1" applyAlignment="1">
      <alignment horizontal="center" vertical="center"/>
      <protection/>
    </xf>
    <xf numFmtId="0" fontId="10" fillId="0" borderId="17" xfId="0" applyFont="1" applyBorder="1" applyAlignment="1">
      <alignment horizontal="center" vertical="center"/>
    </xf>
    <xf numFmtId="0" fontId="10" fillId="37" borderId="89" xfId="64" applyFont="1" applyFill="1" applyBorder="1" applyAlignment="1">
      <alignment horizontal="center" vertical="center"/>
      <protection/>
    </xf>
    <xf numFmtId="0" fontId="10" fillId="37" borderId="88" xfId="0" applyFont="1" applyFill="1" applyBorder="1" applyAlignment="1">
      <alignment horizontal="center" vertical="center"/>
    </xf>
    <xf numFmtId="0" fontId="10" fillId="4" borderId="14" xfId="64" applyFont="1" applyFill="1" applyBorder="1" applyAlignment="1">
      <alignment horizontal="center"/>
      <protection/>
    </xf>
    <xf numFmtId="0" fontId="10" fillId="4" borderId="14" xfId="64" applyFont="1" applyFill="1" applyBorder="1" applyAlignment="1" quotePrefix="1">
      <alignment horizontal="center"/>
      <protection/>
    </xf>
    <xf numFmtId="0" fontId="10" fillId="4" borderId="20" xfId="64" applyFont="1" applyFill="1" applyBorder="1" applyAlignment="1">
      <alignment horizontal="center" vertical="center"/>
      <protection/>
    </xf>
    <xf numFmtId="0" fontId="10" fillId="4" borderId="17" xfId="64" applyFont="1" applyFill="1" applyBorder="1" applyAlignment="1">
      <alignment horizontal="center" vertical="center"/>
      <protection/>
    </xf>
    <xf numFmtId="0" fontId="10" fillId="4" borderId="30" xfId="64" applyFont="1" applyFill="1" applyBorder="1" applyAlignment="1">
      <alignment horizontal="center"/>
      <protection/>
    </xf>
    <xf numFmtId="0" fontId="10" fillId="4" borderId="13" xfId="64" applyFont="1" applyFill="1" applyBorder="1" applyAlignment="1">
      <alignment horizontal="center"/>
      <protection/>
    </xf>
    <xf numFmtId="0" fontId="10" fillId="34" borderId="34" xfId="64" applyFont="1" applyFill="1" applyBorder="1" applyAlignment="1">
      <alignment horizontal="center" vertical="center"/>
      <protection/>
    </xf>
    <xf numFmtId="0" fontId="10" fillId="4" borderId="13" xfId="64" applyFont="1" applyFill="1" applyBorder="1" applyAlignment="1" quotePrefix="1">
      <alignment horizontal="center"/>
      <protection/>
    </xf>
    <xf numFmtId="194" fontId="10" fillId="0" borderId="44" xfId="64" applyNumberFormat="1" applyFont="1" applyBorder="1" applyAlignment="1">
      <alignment horizontal="right"/>
      <protection/>
    </xf>
    <xf numFmtId="194" fontId="10" fillId="0" borderId="29" xfId="64" applyNumberFormat="1" applyFont="1" applyBorder="1" applyAlignment="1">
      <alignment horizontal="right"/>
      <protection/>
    </xf>
    <xf numFmtId="0" fontId="10" fillId="4" borderId="41" xfId="64" applyFont="1" applyFill="1" applyBorder="1" applyAlignment="1">
      <alignment horizontal="center" vertical="center" wrapText="1"/>
      <protection/>
    </xf>
    <xf numFmtId="0" fontId="10" fillId="0" borderId="4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4" borderId="12" xfId="64" applyFont="1" applyFill="1" applyBorder="1" applyAlignment="1">
      <alignment horizontal="center" vertical="center"/>
      <protection/>
    </xf>
    <xf numFmtId="0" fontId="10" fillId="4" borderId="15" xfId="64" applyFont="1" applyFill="1" applyBorder="1" applyAlignment="1">
      <alignment horizontal="center" vertical="center"/>
      <protection/>
    </xf>
    <xf numFmtId="194" fontId="10" fillId="0" borderId="30" xfId="64" applyNumberFormat="1" applyFont="1" applyBorder="1" applyAlignment="1">
      <alignment horizontal="right" vertical="center"/>
      <protection/>
    </xf>
    <xf numFmtId="194" fontId="10" fillId="0" borderId="13" xfId="64" applyNumberFormat="1" applyFont="1" applyBorder="1" applyAlignment="1">
      <alignment horizontal="right" vertical="center"/>
      <protection/>
    </xf>
    <xf numFmtId="194" fontId="10" fillId="0" borderId="19" xfId="64" applyNumberFormat="1" applyFont="1" applyBorder="1" applyAlignment="1">
      <alignment horizontal="right" vertical="center"/>
      <protection/>
    </xf>
    <xf numFmtId="194" fontId="10" fillId="0" borderId="20" xfId="64" applyNumberFormat="1" applyFont="1" applyBorder="1" applyAlignment="1">
      <alignment horizontal="right" vertical="center"/>
      <protection/>
    </xf>
    <xf numFmtId="0" fontId="10" fillId="4" borderId="41" xfId="64" applyFont="1" applyFill="1" applyBorder="1" applyAlignment="1">
      <alignment horizontal="center" vertical="top" wrapText="1"/>
      <protection/>
    </xf>
    <xf numFmtId="0" fontId="10" fillId="4" borderId="16" xfId="64" applyFont="1" applyFill="1" applyBorder="1" applyAlignment="1">
      <alignment horizontal="center" vertical="top" wrapText="1"/>
      <protection/>
    </xf>
    <xf numFmtId="0" fontId="10" fillId="0" borderId="11" xfId="64" applyFont="1" applyBorder="1" applyAlignment="1">
      <alignment horizontal="right"/>
      <protection/>
    </xf>
    <xf numFmtId="0" fontId="10" fillId="0" borderId="0" xfId="64" applyFont="1" applyBorder="1" applyAlignment="1">
      <alignment horizontal="right"/>
      <protection/>
    </xf>
    <xf numFmtId="0" fontId="13" fillId="4" borderId="41" xfId="64" applyFont="1" applyFill="1" applyBorder="1" applyAlignment="1">
      <alignment horizontal="center" vertical="center" wrapText="1"/>
      <protection/>
    </xf>
    <xf numFmtId="0" fontId="13" fillId="4" borderId="16" xfId="64" applyFont="1" applyFill="1" applyBorder="1" applyAlignment="1">
      <alignment horizontal="center" vertical="center" wrapText="1"/>
      <protection/>
    </xf>
    <xf numFmtId="0" fontId="10" fillId="37" borderId="39" xfId="64" applyFont="1" applyFill="1" applyBorder="1" applyAlignment="1">
      <alignment horizontal="center" vertical="center"/>
      <protection/>
    </xf>
    <xf numFmtId="0" fontId="10" fillId="34" borderId="66" xfId="64" applyFont="1" applyFill="1" applyBorder="1" applyAlignment="1">
      <alignment horizontal="center" vertical="center"/>
      <protection/>
    </xf>
    <xf numFmtId="0" fontId="10" fillId="37" borderId="63" xfId="64" applyFont="1" applyFill="1" applyBorder="1" applyAlignment="1">
      <alignment horizontal="center" vertical="center"/>
      <protection/>
    </xf>
    <xf numFmtId="0" fontId="10" fillId="4" borderId="19" xfId="64" applyFont="1" applyFill="1" applyBorder="1" applyAlignment="1">
      <alignment horizontal="center" vertical="top" wrapText="1"/>
      <protection/>
    </xf>
    <xf numFmtId="0" fontId="10" fillId="4" borderId="20" xfId="64" applyFont="1" applyFill="1" applyBorder="1" applyAlignment="1">
      <alignment horizontal="center" vertical="top" wrapText="1"/>
      <protection/>
    </xf>
    <xf numFmtId="0" fontId="10" fillId="4" borderId="10" xfId="64" applyFont="1" applyFill="1" applyBorder="1" applyAlignment="1">
      <alignment horizontal="center" vertical="top" wrapText="1"/>
      <protection/>
    </xf>
    <xf numFmtId="0" fontId="10" fillId="4" borderId="17" xfId="64" applyFont="1" applyFill="1" applyBorder="1" applyAlignment="1">
      <alignment horizontal="center" vertical="top" wrapText="1"/>
      <protection/>
    </xf>
    <xf numFmtId="3" fontId="10" fillId="0" borderId="47" xfId="64" applyNumberFormat="1" applyFont="1" applyBorder="1" applyAlignment="1">
      <alignment horizontal="right"/>
      <protection/>
    </xf>
    <xf numFmtId="3" fontId="10" fillId="0" borderId="49" xfId="64" applyNumberFormat="1" applyFont="1" applyBorder="1" applyAlignment="1">
      <alignment horizontal="right"/>
      <protection/>
    </xf>
    <xf numFmtId="0" fontId="10" fillId="4" borderId="10" xfId="64" applyFont="1" applyFill="1" applyBorder="1" applyAlignment="1">
      <alignment horizontal="center"/>
      <protection/>
    </xf>
    <xf numFmtId="0" fontId="10" fillId="4" borderId="27" xfId="64" applyFont="1" applyFill="1" applyBorder="1" applyAlignment="1">
      <alignment horizontal="center"/>
      <protection/>
    </xf>
    <xf numFmtId="3" fontId="10" fillId="0" borderId="19" xfId="64" applyNumberFormat="1" applyFont="1" applyBorder="1" applyAlignment="1">
      <alignment horizontal="right" vertical="center"/>
      <protection/>
    </xf>
    <xf numFmtId="3" fontId="10" fillId="0" borderId="20" xfId="64" applyNumberFormat="1" applyFont="1" applyBorder="1" applyAlignment="1">
      <alignment horizontal="right" vertical="center"/>
      <protection/>
    </xf>
    <xf numFmtId="0" fontId="10" fillId="0" borderId="27" xfId="0" applyFont="1" applyBorder="1" applyAlignment="1">
      <alignment horizontal="right"/>
    </xf>
    <xf numFmtId="0" fontId="10" fillId="4" borderId="18" xfId="64" applyFont="1" applyFill="1" applyBorder="1" applyAlignment="1">
      <alignment horizontal="center"/>
      <protection/>
    </xf>
    <xf numFmtId="3" fontId="10" fillId="0" borderId="30" xfId="64" applyNumberFormat="1" applyFont="1" applyBorder="1" applyAlignment="1">
      <alignment horizontal="right" vertical="center"/>
      <protection/>
    </xf>
    <xf numFmtId="3" fontId="10" fillId="0" borderId="13" xfId="64" applyNumberFormat="1" applyFont="1" applyBorder="1" applyAlignment="1">
      <alignment horizontal="right" vertical="center"/>
      <protection/>
    </xf>
    <xf numFmtId="0" fontId="10" fillId="4" borderId="11" xfId="64" applyFont="1" applyFill="1" applyBorder="1" applyAlignment="1">
      <alignment horizontal="center" vertical="center"/>
      <protection/>
    </xf>
    <xf numFmtId="0" fontId="10" fillId="4" borderId="0" xfId="64" applyFont="1" applyFill="1" applyBorder="1" applyAlignment="1">
      <alignment horizontal="center" vertical="center"/>
      <protection/>
    </xf>
    <xf numFmtId="0" fontId="10" fillId="4" borderId="40" xfId="64" applyFont="1" applyFill="1" applyBorder="1" applyAlignment="1">
      <alignment horizontal="center" vertical="center"/>
      <protection/>
    </xf>
    <xf numFmtId="203" fontId="10" fillId="0" borderId="24" xfId="64" applyNumberFormat="1" applyFont="1" applyBorder="1" applyAlignment="1">
      <alignment horizontal="right"/>
      <protection/>
    </xf>
    <xf numFmtId="203" fontId="10" fillId="0" borderId="26" xfId="64" applyNumberFormat="1" applyFont="1" applyBorder="1" applyAlignment="1">
      <alignment horizontal="right"/>
      <protection/>
    </xf>
    <xf numFmtId="0" fontId="10" fillId="34" borderId="17" xfId="64" applyFont="1" applyFill="1" applyBorder="1" applyAlignment="1">
      <alignment horizontal="center" vertical="center"/>
      <protection/>
    </xf>
    <xf numFmtId="0" fontId="13" fillId="34" borderId="12" xfId="64" applyFont="1" applyFill="1" applyBorder="1" applyAlignment="1">
      <alignment horizontal="center" vertical="center" wrapText="1"/>
      <protection/>
    </xf>
    <xf numFmtId="0" fontId="13" fillId="34" borderId="15" xfId="64" applyFont="1" applyFill="1" applyBorder="1" applyAlignment="1">
      <alignment horizontal="center" vertical="center" wrapText="1"/>
      <protection/>
    </xf>
    <xf numFmtId="0" fontId="10" fillId="34" borderId="15" xfId="64" applyFont="1" applyFill="1" applyBorder="1" applyAlignment="1">
      <alignment horizontal="center" vertical="center"/>
      <protection/>
    </xf>
    <xf numFmtId="0" fontId="27" fillId="34" borderId="12" xfId="64" applyFont="1" applyFill="1" applyBorder="1" applyAlignment="1">
      <alignment horizontal="center" vertical="center"/>
      <protection/>
    </xf>
    <xf numFmtId="0" fontId="27" fillId="34" borderId="15" xfId="64" applyFont="1" applyFill="1" applyBorder="1" applyAlignment="1">
      <alignment horizontal="center" vertical="center"/>
      <protection/>
    </xf>
    <xf numFmtId="0" fontId="10" fillId="34" borderId="34" xfId="64" applyFont="1" applyFill="1" applyBorder="1" applyAlignment="1">
      <alignment horizontal="left" vertical="center"/>
      <protection/>
    </xf>
    <xf numFmtId="0" fontId="13" fillId="34" borderId="34" xfId="64" applyFont="1" applyFill="1" applyBorder="1" applyAlignment="1">
      <alignment horizontal="center" vertical="center"/>
      <protection/>
    </xf>
    <xf numFmtId="0" fontId="13" fillId="34" borderId="34" xfId="64" applyFont="1" applyFill="1" applyBorder="1" applyAlignment="1" quotePrefix="1">
      <alignment horizontal="center" vertical="center"/>
      <protection/>
    </xf>
    <xf numFmtId="0" fontId="10" fillId="33" borderId="19" xfId="64" applyFont="1" applyFill="1" applyBorder="1" applyAlignment="1">
      <alignment horizontal="center" vertical="center"/>
      <protection/>
    </xf>
    <xf numFmtId="0" fontId="10" fillId="33" borderId="20" xfId="64" applyFont="1" applyFill="1" applyBorder="1" applyAlignment="1">
      <alignment horizontal="center" vertical="center"/>
      <protection/>
    </xf>
    <xf numFmtId="0" fontId="10" fillId="33" borderId="10" xfId="64" applyFont="1" applyFill="1" applyBorder="1" applyAlignment="1">
      <alignment horizontal="center" vertical="center"/>
      <protection/>
    </xf>
    <xf numFmtId="0" fontId="10" fillId="33" borderId="17" xfId="64" applyFont="1" applyFill="1" applyBorder="1" applyAlignment="1">
      <alignment horizontal="center" vertical="center"/>
      <protection/>
    </xf>
    <xf numFmtId="0" fontId="13" fillId="34" borderId="34" xfId="64" applyFont="1" applyFill="1" applyBorder="1" applyAlignment="1">
      <alignment horizontal="center" vertical="center" wrapText="1"/>
      <protection/>
    </xf>
    <xf numFmtId="0" fontId="13" fillId="34" borderId="34" xfId="64" applyFont="1" applyFill="1" applyBorder="1" applyAlignment="1" quotePrefix="1">
      <alignment horizontal="center" vertical="center" wrapText="1"/>
      <protection/>
    </xf>
    <xf numFmtId="0" fontId="5" fillId="34" borderId="12" xfId="64" applyFont="1" applyFill="1" applyBorder="1" applyAlignment="1">
      <alignment horizontal="center" vertical="center"/>
      <protection/>
    </xf>
    <xf numFmtId="0" fontId="5" fillId="34" borderId="15" xfId="64" applyFont="1" applyFill="1" applyBorder="1" applyAlignment="1">
      <alignment horizontal="center" vertical="center"/>
      <protection/>
    </xf>
    <xf numFmtId="0" fontId="10" fillId="34" borderId="12" xfId="64" applyFont="1" applyFill="1" applyBorder="1" applyAlignment="1">
      <alignment horizontal="left" vertical="center"/>
      <protection/>
    </xf>
    <xf numFmtId="0" fontId="10" fillId="34" borderId="15" xfId="64" applyFont="1" applyFill="1" applyBorder="1" applyAlignment="1">
      <alignment horizontal="left" vertical="center"/>
      <protection/>
    </xf>
    <xf numFmtId="0" fontId="10" fillId="34" borderId="12" xfId="64" applyFont="1" applyFill="1" applyBorder="1" applyAlignment="1">
      <alignment horizontal="left" vertical="center" wrapText="1"/>
      <protection/>
    </xf>
    <xf numFmtId="0" fontId="10" fillId="34" borderId="15" xfId="64" applyFont="1" applyFill="1" applyBorder="1" applyAlignment="1">
      <alignment horizontal="left" vertical="center" wrapText="1"/>
      <protection/>
    </xf>
    <xf numFmtId="0" fontId="13" fillId="34" borderId="12" xfId="64" applyFont="1" applyFill="1" applyBorder="1" applyAlignment="1">
      <alignment horizontal="center" vertical="center"/>
      <protection/>
    </xf>
    <xf numFmtId="0" fontId="13" fillId="34" borderId="15" xfId="64" applyFont="1" applyFill="1" applyBorder="1" applyAlignment="1">
      <alignment horizontal="center" vertical="center"/>
      <protection/>
    </xf>
    <xf numFmtId="0" fontId="10" fillId="34" borderId="34" xfId="64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vertical="center"/>
    </xf>
    <xf numFmtId="0" fontId="2" fillId="0" borderId="34" xfId="64" applyBorder="1" applyAlignment="1">
      <alignment horizontal="center" vertical="center"/>
      <protection/>
    </xf>
    <xf numFmtId="0" fontId="10" fillId="34" borderId="34" xfId="64" applyFont="1" applyFill="1" applyBorder="1" applyAlignment="1">
      <alignment horizontal="left" vertical="center" wrapText="1"/>
      <protection/>
    </xf>
    <xf numFmtId="0" fontId="10" fillId="33" borderId="30" xfId="64" applyFont="1" applyFill="1" applyBorder="1" applyAlignment="1">
      <alignment horizontal="center"/>
      <protection/>
    </xf>
    <xf numFmtId="0" fontId="10" fillId="33" borderId="18" xfId="64" applyFont="1" applyFill="1" applyBorder="1" applyAlignment="1">
      <alignment horizontal="center"/>
      <protection/>
    </xf>
    <xf numFmtId="0" fontId="10" fillId="33" borderId="13" xfId="64" applyFont="1" applyFill="1" applyBorder="1" applyAlignment="1">
      <alignment horizontal="center"/>
      <protection/>
    </xf>
    <xf numFmtId="0" fontId="0" fillId="0" borderId="45" xfId="0" applyBorder="1" applyAlignment="1">
      <alignment horizontal="center" vertical="center"/>
    </xf>
    <xf numFmtId="0" fontId="10" fillId="33" borderId="18" xfId="64" applyFont="1" applyFill="1" applyBorder="1" applyAlignment="1" quotePrefix="1">
      <alignment horizontal="center"/>
      <protection/>
    </xf>
    <xf numFmtId="0" fontId="10" fillId="33" borderId="13" xfId="64" applyFont="1" applyFill="1" applyBorder="1" applyAlignment="1" quotePrefix="1">
      <alignment horizontal="center"/>
      <protection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34" borderId="0" xfId="64" applyFont="1" applyFill="1" applyBorder="1" applyAlignment="1">
      <alignment horizontal="center" vertical="center"/>
      <protection/>
    </xf>
    <xf numFmtId="0" fontId="10" fillId="34" borderId="27" xfId="64" applyFont="1" applyFill="1" applyBorder="1" applyAlignment="1">
      <alignment horizontal="center" vertical="center"/>
      <protection/>
    </xf>
    <xf numFmtId="0" fontId="10" fillId="33" borderId="11" xfId="64" applyFont="1" applyFill="1" applyBorder="1" applyAlignment="1">
      <alignment horizontal="center" vertical="center"/>
      <protection/>
    </xf>
    <xf numFmtId="0" fontId="10" fillId="33" borderId="27" xfId="64" applyFont="1" applyFill="1" applyBorder="1" applyAlignment="1">
      <alignment horizontal="center" vertical="center"/>
      <protection/>
    </xf>
    <xf numFmtId="0" fontId="10" fillId="34" borderId="12" xfId="64" applyFont="1" applyFill="1" applyBorder="1" applyAlignment="1">
      <alignment vertical="center"/>
      <protection/>
    </xf>
    <xf numFmtId="0" fontId="0" fillId="34" borderId="0" xfId="0" applyFill="1" applyAlignment="1">
      <alignment horizontal="center" vertical="center"/>
    </xf>
    <xf numFmtId="0" fontId="0" fillId="34" borderId="89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10" fillId="34" borderId="89" xfId="64" applyFont="1" applyFill="1" applyBorder="1" applyAlignment="1">
      <alignment horizontal="left" vertical="center"/>
      <protection/>
    </xf>
    <xf numFmtId="0" fontId="10" fillId="34" borderId="0" xfId="64" applyFont="1" applyFill="1" applyBorder="1" applyAlignment="1">
      <alignment vertical="center"/>
      <protection/>
    </xf>
    <xf numFmtId="0" fontId="0" fillId="0" borderId="0" xfId="0" applyBorder="1" applyAlignment="1">
      <alignment horizontal="right"/>
    </xf>
    <xf numFmtId="0" fontId="0" fillId="37" borderId="10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7" borderId="88" xfId="0" applyFill="1" applyBorder="1" applyAlignment="1">
      <alignment horizontal="center" vertical="center"/>
    </xf>
    <xf numFmtId="0" fontId="10" fillId="0" borderId="0" xfId="64" applyFont="1" applyAlignment="1">
      <alignment horizontal="left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行政区別人口の推移" xfId="62"/>
    <cellStyle name="標準_行政区別世帯数の推移" xfId="63"/>
    <cellStyle name="標準_国勢調査の数字" xfId="64"/>
    <cellStyle name="標準_住民基本台帳人口の推移" xfId="65"/>
    <cellStyle name="標準_人口動態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75"/>
          <c:y val="0.008"/>
          <c:w val="0.82275"/>
          <c:h val="0.97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'ピラミッド-1'!$W$2</c:f>
              <c:strCache>
                <c:ptCount val="1"/>
                <c:pt idx="0">
                  <c:v>男（３１，９８３）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1,468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'ピラミッド-1'!$W$7:$W$28</c:f>
              <c:numCache/>
            </c:numRef>
          </c:val>
        </c:ser>
        <c:axId val="14315063"/>
        <c:axId val="61726704"/>
      </c:barChart>
      <c:catAx>
        <c:axId val="14315063"/>
        <c:scaling>
          <c:orientation val="minMax"/>
        </c:scaling>
        <c:axPos val="r"/>
        <c:delete val="1"/>
        <c:majorTickMark val="out"/>
        <c:minorTickMark val="none"/>
        <c:tickLblPos val="none"/>
        <c:crossAx val="61726704"/>
        <c:crosses val="autoZero"/>
        <c:auto val="1"/>
        <c:lblOffset val="100"/>
        <c:tickLblSkip val="1"/>
        <c:noMultiLvlLbl val="0"/>
      </c:catAx>
      <c:valAx>
        <c:axId val="61726704"/>
        <c:scaling>
          <c:orientation val="maxMin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1506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125"/>
          <c:y val="0.14025"/>
          <c:w val="0.3035"/>
          <c:h val="0.0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年齢別人口の推移</a:t>
            </a:r>
          </a:p>
        </c:rich>
      </c:tx>
      <c:layout/>
      <c:spPr>
        <a:noFill/>
        <a:ln>
          <a:noFill/>
        </a:ln>
      </c:spPr>
    </c:title>
    <c:view3D>
      <c:rotX val="15"/>
      <c:hPercent val="94"/>
      <c:rotY val="20"/>
      <c:depthPercent val="2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'Ⅱ-11'!#REF!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'Ⅱ-11'!#REF!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'Ⅱ-11'!#REF!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Depth val="0"/>
        <c:shape val="box"/>
        <c:axId val="668309"/>
        <c:axId val="6014782"/>
      </c:bar3DChart>
      <c:catAx>
        <c:axId val="6683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014782"/>
        <c:crosses val="autoZero"/>
        <c:auto val="0"/>
        <c:lblOffset val="100"/>
        <c:tickLblSkip val="3"/>
        <c:noMultiLvlLbl val="0"/>
      </c:catAx>
      <c:valAx>
        <c:axId val="6014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3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年齢（３区分）別人口の推移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45"/>
          <c:w val="0.841"/>
          <c:h val="0.86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'Ⅱ-12'!$K$44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'Ⅱ-12'!$J$27:$J$33</c:f>
              <c:strCache/>
            </c:strRef>
          </c:cat>
          <c:val>
            <c:numRef>
              <c:f>'Ⅱ-12'!$K$27:$K$33</c:f>
              <c:numCache/>
            </c:numRef>
          </c:val>
          <c:shape val="box"/>
        </c:ser>
        <c:ser>
          <c:idx val="1"/>
          <c:order val="1"/>
          <c:tx>
            <c:strRef>
              <c:f>'Ⅱ-12'!$L$44</c:f>
              <c:strCache>
                <c:ptCount val="1"/>
                <c:pt idx="0">
                  <c:v>生産年齢人口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'Ⅱ-12'!$J$27:$J$33</c:f>
              <c:strCache/>
            </c:strRef>
          </c:cat>
          <c:val>
            <c:numRef>
              <c:f>'Ⅱ-12'!$L$27:$L$33</c:f>
              <c:numCache/>
            </c:numRef>
          </c:val>
          <c:shape val="box"/>
        </c:ser>
        <c:ser>
          <c:idx val="2"/>
          <c:order val="2"/>
          <c:tx>
            <c:strRef>
              <c:f>'Ⅱ-12'!$M$44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'Ⅱ-12'!$J$27:$J$33</c:f>
              <c:strCache/>
            </c:strRef>
          </c:cat>
          <c:val>
            <c:numRef>
              <c:f>'Ⅱ-12'!$M$27:$M$33</c:f>
              <c:numCache/>
            </c:numRef>
          </c:val>
          <c:shape val="box"/>
        </c:ser>
        <c:overlap val="100"/>
        <c:shape val="box"/>
        <c:axId val="54133039"/>
        <c:axId val="17435304"/>
      </c:bar3DChart>
      <c:catAx>
        <c:axId val="541330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7435304"/>
        <c:crosses val="autoZero"/>
        <c:auto val="1"/>
        <c:lblOffset val="100"/>
        <c:tickLblSkip val="1"/>
        <c:noMultiLvlLbl val="0"/>
      </c:catAx>
      <c:valAx>
        <c:axId val="17435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33039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5"/>
          <c:y val="0.421"/>
          <c:w val="0.15575"/>
          <c:h val="0.2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年齢（３区分）人口の比較</a:t>
            </a:r>
          </a:p>
        </c:rich>
      </c:tx>
      <c:layout>
        <c:manualLayout>
          <c:xMode val="factor"/>
          <c:yMode val="factor"/>
          <c:x val="0.00425"/>
          <c:y val="0.00275"/>
        </c:manualLayout>
      </c:layout>
      <c:spPr>
        <a:noFill/>
        <a:ln>
          <a:noFill/>
        </a:ln>
      </c:spPr>
    </c:title>
    <c:view3D>
      <c:rotX val="36"/>
      <c:hPercent val="41"/>
      <c:rotY val="44"/>
      <c:depthPercent val="100"/>
      <c:rAngAx val="1"/>
    </c:view3D>
    <c:plotArea>
      <c:layout>
        <c:manualLayout>
          <c:xMode val="edge"/>
          <c:yMode val="edge"/>
          <c:x val="0.0025"/>
          <c:y val="0.11775"/>
          <c:w val="0.99825"/>
          <c:h val="0.88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'Ⅱ-12'!$J$45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'Ⅱ-12'!$K$44:$M$44</c:f>
              <c:strCache/>
            </c:strRef>
          </c:cat>
          <c:val>
            <c:numRef>
              <c:f>'Ⅱ-12'!$K$45:$M$45</c:f>
              <c:numCache/>
            </c:numRef>
          </c:val>
          <c:shape val="cylinder"/>
        </c:ser>
        <c:shape val="cylinder"/>
        <c:axId val="22700009"/>
        <c:axId val="2973490"/>
      </c:bar3DChart>
      <c:catAx>
        <c:axId val="22700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973490"/>
        <c:crosses val="autoZero"/>
        <c:auto val="1"/>
        <c:lblOffset val="100"/>
        <c:tickLblSkip val="1"/>
        <c:noMultiLvlLbl val="0"/>
      </c:catAx>
      <c:valAx>
        <c:axId val="2973490"/>
        <c:scaling>
          <c:orientation val="minMax"/>
          <c:max val="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9025"/>
              <c:y val="-0.3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700009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.0275"/>
          <c:w val="0.138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07"/>
          <c:w val="0.8795"/>
          <c:h val="0.97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'ピラミッド-1'!$Y$2</c:f>
              <c:strCache>
                <c:ptCount val="1"/>
                <c:pt idx="0">
                  <c:v>女（３３，７２５）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'ピラミッド-1'!$Y$7:$Y$28</c:f>
              <c:numCache/>
            </c:numRef>
          </c:val>
        </c:ser>
        <c:axId val="18669425"/>
        <c:axId val="33807098"/>
      </c:barChart>
      <c:catAx>
        <c:axId val="18669425"/>
        <c:scaling>
          <c:orientation val="minMax"/>
        </c:scaling>
        <c:axPos val="l"/>
        <c:delete val="1"/>
        <c:majorTickMark val="out"/>
        <c:minorTickMark val="none"/>
        <c:tickLblPos val="none"/>
        <c:crossAx val="33807098"/>
        <c:crosses val="autoZero"/>
        <c:auto val="1"/>
        <c:lblOffset val="100"/>
        <c:tickLblSkip val="1"/>
        <c:noMultiLvlLbl val="0"/>
      </c:catAx>
      <c:valAx>
        <c:axId val="338070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69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"/>
          <c:y val="0.14125"/>
          <c:w val="0.29125"/>
          <c:h val="0.0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65"/>
          <c:y val="0.007"/>
          <c:w val="0.77325"/>
          <c:h val="0.97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'ピラミッド-2'!$W$2</c:f>
              <c:strCache>
                <c:ptCount val="1"/>
                <c:pt idx="0">
                  <c:v>男（３１，７６１）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1,468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'ピラミッド-2'!$W$7:$W$28</c:f>
              <c:numCache/>
            </c:numRef>
          </c:val>
        </c:ser>
        <c:axId val="35828427"/>
        <c:axId val="54020388"/>
      </c:barChart>
      <c:catAx>
        <c:axId val="35828427"/>
        <c:scaling>
          <c:orientation val="minMax"/>
        </c:scaling>
        <c:axPos val="r"/>
        <c:delete val="1"/>
        <c:majorTickMark val="out"/>
        <c:minorTickMark val="none"/>
        <c:tickLblPos val="none"/>
        <c:crossAx val="54020388"/>
        <c:crosses val="autoZero"/>
        <c:auto val="1"/>
        <c:lblOffset val="100"/>
        <c:tickLblSkip val="1"/>
        <c:noMultiLvlLbl val="0"/>
      </c:catAx>
      <c:valAx>
        <c:axId val="54020388"/>
        <c:scaling>
          <c:orientation val="maxMin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2842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1395"/>
          <c:w val="0.29325"/>
          <c:h val="0.0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0625"/>
          <c:w val="0.81925"/>
          <c:h val="0.9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'ピラミッド-2'!$Y$2</c:f>
              <c:strCache>
                <c:ptCount val="1"/>
                <c:pt idx="0">
                  <c:v>女（３３，４６９）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'ピラミッド-2'!$Y$7:$Y$28</c:f>
              <c:numCache/>
            </c:numRef>
          </c:val>
        </c:ser>
        <c:axId val="16421445"/>
        <c:axId val="13575278"/>
      </c:barChart>
      <c:catAx>
        <c:axId val="16421445"/>
        <c:scaling>
          <c:orientation val="minMax"/>
        </c:scaling>
        <c:axPos val="l"/>
        <c:delete val="1"/>
        <c:majorTickMark val="out"/>
        <c:minorTickMark val="none"/>
        <c:tickLblPos val="none"/>
        <c:crossAx val="13575278"/>
        <c:crosses val="autoZero"/>
        <c:auto val="1"/>
        <c:lblOffset val="100"/>
        <c:tickLblSkip val="1"/>
        <c:noMultiLvlLbl val="0"/>
      </c:catAx>
      <c:valAx>
        <c:axId val="135752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21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5"/>
          <c:y val="0.14225"/>
          <c:w val="0.281"/>
          <c:h val="0.0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国勢調査（旧藤岡市）</a:t>
            </a:r>
          </a:p>
        </c:rich>
      </c:tx>
      <c:layout>
        <c:manualLayout>
          <c:xMode val="factor"/>
          <c:yMode val="factor"/>
          <c:x val="0.01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075"/>
          <c:w val="0.78575"/>
          <c:h val="0.7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'Ⅱ-6'!$K$16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'Ⅱ-6'!$J$17:$J$20</c:f>
              <c:strCache/>
            </c:strRef>
          </c:cat>
          <c:val>
            <c:numRef>
              <c:f>'Ⅱ-6'!$K$17:$K$20</c:f>
              <c:numCache/>
            </c:numRef>
          </c:val>
        </c:ser>
        <c:ser>
          <c:idx val="0"/>
          <c:order val="1"/>
          <c:tx>
            <c:strRef>
              <c:f>'Ⅱ-6'!$L$16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'Ⅱ-6'!$J$17:$J$20</c:f>
              <c:strCache/>
            </c:strRef>
          </c:cat>
          <c:val>
            <c:numRef>
              <c:f>'Ⅱ-6'!$L$17:$L$20</c:f>
              <c:numCache/>
            </c:numRef>
          </c:val>
        </c:ser>
        <c:axId val="55068639"/>
        <c:axId val="25855704"/>
      </c:barChart>
      <c:lineChart>
        <c:grouping val="standard"/>
        <c:varyColors val="0"/>
        <c:ser>
          <c:idx val="2"/>
          <c:order val="2"/>
          <c:tx>
            <c:strRef>
              <c:f>'Ⅱ-6'!$M$16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'Ⅱ-6'!$J$17:$J$20</c:f>
              <c:strCache/>
            </c:strRef>
          </c:cat>
          <c:val>
            <c:numRef>
              <c:f>'Ⅱ-6'!$M$17:$M$20</c:f>
              <c:numCache/>
            </c:numRef>
          </c:val>
          <c:smooth val="0"/>
        </c:ser>
        <c:ser>
          <c:idx val="3"/>
          <c:order val="3"/>
          <c:tx>
            <c:strRef>
              <c:f>'Ⅱ-6'!$N$16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'Ⅱ-6'!$J$17:$J$20</c:f>
              <c:strCache/>
            </c:strRef>
          </c:cat>
          <c:val>
            <c:numRef>
              <c:f>'Ⅱ-6'!$N$17:$N$20</c:f>
              <c:numCache/>
            </c:numRef>
          </c:val>
          <c:smooth val="0"/>
        </c:ser>
        <c:axId val="31374745"/>
        <c:axId val="13937250"/>
      </c:lineChart>
      <c:catAx>
        <c:axId val="55068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55704"/>
        <c:crosses val="autoZero"/>
        <c:auto val="0"/>
        <c:lblOffset val="100"/>
        <c:tickLblSkip val="1"/>
        <c:noMultiLvlLbl val="0"/>
      </c:catAx>
      <c:valAx>
        <c:axId val="258557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人口・世帯数</a:t>
                </a:r>
              </a:p>
            </c:rich>
          </c:tx>
          <c:layout>
            <c:manualLayout>
              <c:xMode val="factor"/>
              <c:yMode val="factor"/>
              <c:x val="0.034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68639"/>
        <c:crossesAt val="1"/>
        <c:crossBetween val="between"/>
        <c:dispUnits/>
      </c:valAx>
      <c:catAx>
        <c:axId val="31374745"/>
        <c:scaling>
          <c:orientation val="minMax"/>
        </c:scaling>
        <c:axPos val="b"/>
        <c:delete val="1"/>
        <c:majorTickMark val="out"/>
        <c:minorTickMark val="none"/>
        <c:tickLblPos val="none"/>
        <c:crossAx val="13937250"/>
        <c:crosses val="autoZero"/>
        <c:auto val="0"/>
        <c:lblOffset val="100"/>
        <c:tickLblSkip val="1"/>
        <c:noMultiLvlLbl val="0"/>
      </c:catAx>
      <c:valAx>
        <c:axId val="139372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男・女</a:t>
                </a:r>
              </a:p>
            </c:rich>
          </c:tx>
          <c:layout>
            <c:manualLayout>
              <c:xMode val="factor"/>
              <c:yMode val="factor"/>
              <c:x val="0.001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747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365"/>
          <c:w val="0.1385"/>
          <c:h val="0.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国勢調査（旧鬼石町）</a:t>
            </a:r>
          </a:p>
        </c:rich>
      </c:tx>
      <c:layout>
        <c:manualLayout>
          <c:xMode val="factor"/>
          <c:yMode val="factor"/>
          <c:x val="0.01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275"/>
          <c:w val="0.7545"/>
          <c:h val="0.8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'Ⅱ-6'!$K$22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'Ⅱ-6'!$J$23:$J$26</c:f>
              <c:strCache/>
            </c:strRef>
          </c:cat>
          <c:val>
            <c:numRef>
              <c:f>'Ⅱ-6'!$K$23:$K$26</c:f>
              <c:numCache/>
            </c:numRef>
          </c:val>
        </c:ser>
        <c:ser>
          <c:idx val="0"/>
          <c:order val="1"/>
          <c:tx>
            <c:strRef>
              <c:f>'Ⅱ-6'!$L$22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'Ⅱ-6'!$J$23:$J$26</c:f>
              <c:strCache/>
            </c:strRef>
          </c:cat>
          <c:val>
            <c:numRef>
              <c:f>'Ⅱ-6'!$L$23:$L$26</c:f>
              <c:numCache/>
            </c:numRef>
          </c:val>
        </c:ser>
        <c:axId val="58326387"/>
        <c:axId val="55175436"/>
      </c:barChart>
      <c:lineChart>
        <c:grouping val="standard"/>
        <c:varyColors val="0"/>
        <c:ser>
          <c:idx val="2"/>
          <c:order val="2"/>
          <c:tx>
            <c:strRef>
              <c:f>'Ⅱ-6'!$M$22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'Ⅱ-6'!$J$23:$J$25</c:f>
              <c:strCache/>
            </c:strRef>
          </c:cat>
          <c:val>
            <c:numRef>
              <c:f>'Ⅱ-6'!$M$23:$M$26</c:f>
              <c:numCache/>
            </c:numRef>
          </c:val>
          <c:smooth val="0"/>
        </c:ser>
        <c:ser>
          <c:idx val="3"/>
          <c:order val="3"/>
          <c:tx>
            <c:strRef>
              <c:f>'Ⅱ-6'!$N$22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'Ⅱ-6'!$J$23:$J$25</c:f>
              <c:strCache/>
            </c:strRef>
          </c:cat>
          <c:val>
            <c:numRef>
              <c:f>'Ⅱ-6'!$N$23:$N$26</c:f>
              <c:numCache/>
            </c:numRef>
          </c:val>
          <c:smooth val="0"/>
        </c:ser>
        <c:axId val="26816877"/>
        <c:axId val="40025302"/>
      </c:lineChart>
      <c:catAx>
        <c:axId val="58326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75436"/>
        <c:crosses val="autoZero"/>
        <c:auto val="0"/>
        <c:lblOffset val="100"/>
        <c:tickLblSkip val="1"/>
        <c:noMultiLvlLbl val="0"/>
      </c:catAx>
      <c:valAx>
        <c:axId val="551754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人口・世帯数</a:t>
                </a:r>
              </a:p>
            </c:rich>
          </c:tx>
          <c:layout>
            <c:manualLayout>
              <c:xMode val="factor"/>
              <c:yMode val="factor"/>
              <c:x val="0.031"/>
              <c:y val="0.14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26387"/>
        <c:crossesAt val="1"/>
        <c:crossBetween val="between"/>
        <c:dispUnits/>
      </c:valAx>
      <c:catAx>
        <c:axId val="26816877"/>
        <c:scaling>
          <c:orientation val="minMax"/>
        </c:scaling>
        <c:axPos val="b"/>
        <c:delete val="1"/>
        <c:majorTickMark val="out"/>
        <c:minorTickMark val="none"/>
        <c:tickLblPos val="none"/>
        <c:crossAx val="40025302"/>
        <c:crosses val="autoZero"/>
        <c:auto val="0"/>
        <c:lblOffset val="100"/>
        <c:tickLblSkip val="1"/>
        <c:noMultiLvlLbl val="0"/>
      </c:catAx>
      <c:valAx>
        <c:axId val="40025302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男・女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168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409"/>
          <c:w val="0.14725"/>
          <c:h val="0.2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産業別人口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'Ⅱ-10'!#REF!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'Ⅱ-10'!#REF!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'Ⅱ-10'!#REF!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4683399"/>
        <c:axId val="20824000"/>
      </c:barChart>
      <c:catAx>
        <c:axId val="246833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24000"/>
        <c:crosses val="autoZero"/>
        <c:auto val="0"/>
        <c:lblOffset val="100"/>
        <c:tickLblSkip val="4"/>
        <c:noMultiLvlLbl val="0"/>
      </c:catAx>
      <c:valAx>
        <c:axId val="20824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83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産業別人口（藤岡市）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'Ⅱ-10'!#REF!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</c:strRef>
          </c:cat>
          <c:val>
            <c:numRef>
              <c:f>'Ⅱ-10'!#REF!</c:f>
            </c:numRef>
          </c:val>
        </c:ser>
        <c:ser>
          <c:idx val="1"/>
          <c:order val="1"/>
          <c:tx>
            <c:v>'Ⅱ-10'!#REF!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</c:strRef>
          </c:cat>
          <c:val>
            <c:numRef>
              <c:f>'Ⅱ-10'!#REF!</c:f>
            </c:numRef>
          </c:val>
        </c:ser>
        <c:ser>
          <c:idx val="2"/>
          <c:order val="2"/>
          <c:tx>
            <c:v>'Ⅱ-10'!#REF!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</c:strRef>
          </c:cat>
          <c:val>
            <c:numRef>
              <c:f>'Ⅱ-10'!#REF!</c:f>
            </c:numRef>
          </c:val>
        </c:ser>
        <c:overlap val="100"/>
        <c:axId val="53198273"/>
        <c:axId val="9022410"/>
      </c:barChart>
      <c:catAx>
        <c:axId val="531982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9022410"/>
        <c:crosses val="autoZero"/>
        <c:auto val="1"/>
        <c:lblOffset val="100"/>
        <c:tickLblSkip val="1"/>
        <c:noMultiLvlLbl val="0"/>
      </c:catAx>
      <c:valAx>
        <c:axId val="9022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19827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年齢別人口の推移</a:t>
            </a:r>
          </a:p>
        </c:rich>
      </c:tx>
      <c:layout/>
      <c:spPr>
        <a:noFill/>
        <a:ln>
          <a:noFill/>
        </a:ln>
      </c:spPr>
    </c:title>
    <c:view3D>
      <c:rotX val="15"/>
      <c:hPercent val="94"/>
      <c:rotY val="20"/>
      <c:depthPercent val="2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'Ⅱ-11'!#REF!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'Ⅱ-11'!#REF!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'Ⅱ-11'!#REF!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Depth val="0"/>
        <c:shape val="box"/>
        <c:axId val="14092827"/>
        <c:axId val="59726580"/>
      </c:bar3DChart>
      <c:catAx>
        <c:axId val="140928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726580"/>
        <c:crosses val="autoZero"/>
        <c:auto val="0"/>
        <c:lblOffset val="100"/>
        <c:tickLblSkip val="3"/>
        <c:noMultiLvlLbl val="0"/>
      </c:catAx>
      <c:valAx>
        <c:axId val="59726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928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</xdr:row>
      <xdr:rowOff>0</xdr:rowOff>
    </xdr:from>
    <xdr:to>
      <xdr:col>8</xdr:col>
      <xdr:colOff>19050</xdr:colOff>
      <xdr:row>69</xdr:row>
      <xdr:rowOff>38100</xdr:rowOff>
    </xdr:to>
    <xdr:graphicFrame>
      <xdr:nvGraphicFramePr>
        <xdr:cNvPr id="1" name="Chart 1025"/>
        <xdr:cNvGraphicFramePr/>
      </xdr:nvGraphicFramePr>
      <xdr:xfrm>
        <a:off x="361950" y="1000125"/>
        <a:ext cx="3819525" cy="1046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</xdr:colOff>
      <xdr:row>4</xdr:row>
      <xdr:rowOff>0</xdr:rowOff>
    </xdr:from>
    <xdr:to>
      <xdr:col>18</xdr:col>
      <xdr:colOff>676275</xdr:colOff>
      <xdr:row>69</xdr:row>
      <xdr:rowOff>38100</xdr:rowOff>
    </xdr:to>
    <xdr:graphicFrame>
      <xdr:nvGraphicFramePr>
        <xdr:cNvPr id="2" name="Chart 1026"/>
        <xdr:cNvGraphicFramePr/>
      </xdr:nvGraphicFramePr>
      <xdr:xfrm>
        <a:off x="5762625" y="1000125"/>
        <a:ext cx="3848100" cy="1046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</xdr:row>
      <xdr:rowOff>0</xdr:rowOff>
    </xdr:from>
    <xdr:to>
      <xdr:col>8</xdr:col>
      <xdr:colOff>19050</xdr:colOff>
      <xdr:row>69</xdr:row>
      <xdr:rowOff>38100</xdr:rowOff>
    </xdr:to>
    <xdr:graphicFrame>
      <xdr:nvGraphicFramePr>
        <xdr:cNvPr id="1" name="Chart 1025"/>
        <xdr:cNvGraphicFramePr/>
      </xdr:nvGraphicFramePr>
      <xdr:xfrm>
        <a:off x="361950" y="1000125"/>
        <a:ext cx="3819525" cy="1046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</xdr:colOff>
      <xdr:row>4</xdr:row>
      <xdr:rowOff>0</xdr:rowOff>
    </xdr:from>
    <xdr:to>
      <xdr:col>18</xdr:col>
      <xdr:colOff>676275</xdr:colOff>
      <xdr:row>69</xdr:row>
      <xdr:rowOff>38100</xdr:rowOff>
    </xdr:to>
    <xdr:graphicFrame>
      <xdr:nvGraphicFramePr>
        <xdr:cNvPr id="2" name="Chart 1026"/>
        <xdr:cNvGraphicFramePr/>
      </xdr:nvGraphicFramePr>
      <xdr:xfrm>
        <a:off x="5762625" y="1000125"/>
        <a:ext cx="3848100" cy="1046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14</xdr:row>
      <xdr:rowOff>161925</xdr:rowOff>
    </xdr:from>
    <xdr:to>
      <xdr:col>7</xdr:col>
      <xdr:colOff>400050</xdr:colOff>
      <xdr:row>34</xdr:row>
      <xdr:rowOff>28575</xdr:rowOff>
    </xdr:to>
    <xdr:graphicFrame>
      <xdr:nvGraphicFramePr>
        <xdr:cNvPr id="1" name="Chart 5"/>
        <xdr:cNvGraphicFramePr/>
      </xdr:nvGraphicFramePr>
      <xdr:xfrm>
        <a:off x="304800" y="2781300"/>
        <a:ext cx="57912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35</xdr:row>
      <xdr:rowOff>9525</xdr:rowOff>
    </xdr:from>
    <xdr:to>
      <xdr:col>7</xdr:col>
      <xdr:colOff>390525</xdr:colOff>
      <xdr:row>53</xdr:row>
      <xdr:rowOff>152400</xdr:rowOff>
    </xdr:to>
    <xdr:graphicFrame>
      <xdr:nvGraphicFramePr>
        <xdr:cNvPr id="2" name="Chart 6"/>
        <xdr:cNvGraphicFramePr/>
      </xdr:nvGraphicFramePr>
      <xdr:xfrm>
        <a:off x="304800" y="6238875"/>
        <a:ext cx="57816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8839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131</xdr:row>
      <xdr:rowOff>0</xdr:rowOff>
    </xdr:from>
    <xdr:to>
      <xdr:col>10</xdr:col>
      <xdr:colOff>419100</xdr:colOff>
      <xdr:row>131</xdr:row>
      <xdr:rowOff>0</xdr:rowOff>
    </xdr:to>
    <xdr:graphicFrame>
      <xdr:nvGraphicFramePr>
        <xdr:cNvPr id="2" name="Chart 3"/>
        <xdr:cNvGraphicFramePr/>
      </xdr:nvGraphicFramePr>
      <xdr:xfrm>
        <a:off x="104775" y="30041850"/>
        <a:ext cx="7048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142875" y="10153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graphicFrame>
      <xdr:nvGraphicFramePr>
        <xdr:cNvPr id="2" name="Chart 5"/>
        <xdr:cNvGraphicFramePr/>
      </xdr:nvGraphicFramePr>
      <xdr:xfrm>
        <a:off x="142875" y="20040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0</xdr:rowOff>
    </xdr:from>
    <xdr:to>
      <xdr:col>7</xdr:col>
      <xdr:colOff>638175</xdr:colOff>
      <xdr:row>34</xdr:row>
      <xdr:rowOff>104775</xdr:rowOff>
    </xdr:to>
    <xdr:graphicFrame>
      <xdr:nvGraphicFramePr>
        <xdr:cNvPr id="1" name="Chart 5"/>
        <xdr:cNvGraphicFramePr/>
      </xdr:nvGraphicFramePr>
      <xdr:xfrm>
        <a:off x="85725" y="2724150"/>
        <a:ext cx="66865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36</xdr:row>
      <xdr:rowOff>0</xdr:rowOff>
    </xdr:from>
    <xdr:to>
      <xdr:col>7</xdr:col>
      <xdr:colOff>676275</xdr:colOff>
      <xdr:row>56</xdr:row>
      <xdr:rowOff>123825</xdr:rowOff>
    </xdr:to>
    <xdr:graphicFrame>
      <xdr:nvGraphicFramePr>
        <xdr:cNvPr id="2" name="Chart 6"/>
        <xdr:cNvGraphicFramePr/>
      </xdr:nvGraphicFramePr>
      <xdr:xfrm>
        <a:off x="180975" y="6677025"/>
        <a:ext cx="66294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3:D13"/>
  <sheetViews>
    <sheetView view="pageBreakPreview" zoomScaleSheetLayoutView="100" zoomScalePageLayoutView="0" workbookViewId="0" topLeftCell="A1">
      <selection activeCell="F31" sqref="F31"/>
    </sheetView>
  </sheetViews>
  <sheetFormatPr defaultColWidth="9.00390625" defaultRowHeight="13.5"/>
  <sheetData>
    <row r="13" ht="30.75">
      <c r="D13" s="16" t="s">
        <v>106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12" useFirstPageNumber="1" horizontalDpi="1200" verticalDpi="1200" orientation="portrait" paperSize="9" r:id="rId1"/>
  <headerFooter alignWithMargins="0">
    <oddFooter>&amp;C&amp;"ＭＳ 明朝,標準"&amp;P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N83"/>
  <sheetViews>
    <sheetView view="pageBreakPreview" zoomScaleSheetLayoutView="100" zoomScalePageLayoutView="0" workbookViewId="0" topLeftCell="A97">
      <selection activeCell="M33" sqref="M33"/>
    </sheetView>
  </sheetViews>
  <sheetFormatPr defaultColWidth="9.00390625" defaultRowHeight="13.5"/>
  <cols>
    <col min="1" max="1" width="1.875" style="8" customWidth="1"/>
    <col min="2" max="2" width="3.875" style="8" customWidth="1"/>
    <col min="3" max="3" width="2.25390625" style="8" customWidth="1"/>
    <col min="4" max="4" width="4.125" style="8" customWidth="1"/>
    <col min="5" max="5" width="7.00390625" style="8" customWidth="1"/>
    <col min="6" max="7" width="8.00390625" style="8" customWidth="1"/>
    <col min="8" max="9" width="8.25390625" style="8" customWidth="1"/>
    <col min="10" max="10" width="7.875" style="8" customWidth="1"/>
    <col min="11" max="11" width="7.25390625" style="8" customWidth="1"/>
    <col min="12" max="14" width="8.00390625" style="8" customWidth="1"/>
    <col min="15" max="15" width="9.00390625" style="8" customWidth="1"/>
    <col min="16" max="16" width="4.375" style="8" customWidth="1"/>
    <col min="17" max="17" width="1.875" style="8" customWidth="1"/>
    <col min="18" max="18" width="6.50390625" style="8" customWidth="1"/>
    <col min="19" max="16384" width="9.00390625" style="8" customWidth="1"/>
  </cols>
  <sheetData>
    <row r="1" ht="13.5">
      <c r="B1" s="27" t="s">
        <v>111</v>
      </c>
    </row>
    <row r="2" spans="3:11" ht="15" customHeight="1">
      <c r="C2" s="26"/>
      <c r="D2" s="28"/>
      <c r="E2" s="28"/>
      <c r="F2" s="28"/>
      <c r="G2" s="28"/>
      <c r="H2" s="29"/>
      <c r="I2" s="601" t="s">
        <v>170</v>
      </c>
      <c r="J2" s="671"/>
      <c r="K2" s="671"/>
    </row>
    <row r="3" spans="2:14" ht="16.5" customHeight="1">
      <c r="B3" s="635" t="s">
        <v>62</v>
      </c>
      <c r="C3" s="663"/>
      <c r="D3" s="663"/>
      <c r="E3" s="659"/>
      <c r="F3" s="653" t="s">
        <v>112</v>
      </c>
      <c r="G3" s="654"/>
      <c r="H3" s="655"/>
      <c r="I3" s="654" t="s">
        <v>346</v>
      </c>
      <c r="J3" s="654"/>
      <c r="K3" s="655"/>
      <c r="L3" s="390"/>
      <c r="M3" s="393"/>
      <c r="N3" s="393"/>
    </row>
    <row r="4" spans="2:14" ht="15.75" customHeight="1">
      <c r="B4" s="637"/>
      <c r="C4" s="664"/>
      <c r="D4" s="664"/>
      <c r="E4" s="660"/>
      <c r="F4" s="30" t="s">
        <v>8</v>
      </c>
      <c r="G4" s="31" t="s">
        <v>1</v>
      </c>
      <c r="H4" s="30" t="s">
        <v>2</v>
      </c>
      <c r="I4" s="30" t="s">
        <v>8</v>
      </c>
      <c r="J4" s="31" t="s">
        <v>1</v>
      </c>
      <c r="K4" s="30" t="s">
        <v>2</v>
      </c>
      <c r="L4" s="148"/>
      <c r="M4" s="149"/>
      <c r="N4" s="149"/>
    </row>
    <row r="5" spans="2:14" ht="10.5" customHeight="1">
      <c r="B5" s="57"/>
      <c r="C5" s="140"/>
      <c r="D5" s="140"/>
      <c r="E5" s="59"/>
      <c r="F5" s="70" t="s">
        <v>20</v>
      </c>
      <c r="G5" s="32" t="s">
        <v>20</v>
      </c>
      <c r="H5" s="34" t="s">
        <v>20</v>
      </c>
      <c r="I5" s="32" t="s">
        <v>20</v>
      </c>
      <c r="J5" s="32" t="s">
        <v>20</v>
      </c>
      <c r="K5" s="34" t="s">
        <v>20</v>
      </c>
      <c r="L5" s="392"/>
      <c r="M5" s="386"/>
      <c r="N5" s="386"/>
    </row>
    <row r="6" spans="2:14" ht="15.75" customHeight="1">
      <c r="B6" s="566" t="s">
        <v>137</v>
      </c>
      <c r="C6" s="666"/>
      <c r="D6" s="667"/>
      <c r="E6" s="141" t="s">
        <v>129</v>
      </c>
      <c r="F6" s="36">
        <f>SUM(G6:H6)</f>
        <v>62951</v>
      </c>
      <c r="G6" s="35">
        <f>G9+G11+G13+G15+G17+G19+G21+G23+G25+G27+G29+G31+G33+G35+G37+G39+G41+G43+G45+G47+G49+G51</f>
        <v>30888</v>
      </c>
      <c r="H6" s="38">
        <f>H9+H11+H13+H15+H17+H19+H21+H23+H25+H27+H29+H31+H33+H35+H37+H39+H41+H43+H45+H47+H49+H51</f>
        <v>32063</v>
      </c>
      <c r="I6" s="36">
        <f>J6+K6</f>
        <v>62480</v>
      </c>
      <c r="J6" s="37">
        <f>J9+J11+J13+J15+J17+J19+J21+J23+J25+J27+J29+J31+J33+J35+J37+J39+J41+J43+J45+J47+J49+J51</f>
        <v>30490</v>
      </c>
      <c r="K6" s="38">
        <f>K9+K11+K13+K15+K17+K19+K21+K23+K25+K27+K29+K31+K33+K35+K37+K39+K41+K43+K45+K47+K49+K51</f>
        <v>31990</v>
      </c>
      <c r="L6" s="36"/>
      <c r="M6" s="37"/>
      <c r="N6" s="37"/>
    </row>
    <row r="7" spans="2:14" ht="15.75" customHeight="1">
      <c r="B7" s="668"/>
      <c r="C7" s="666"/>
      <c r="D7" s="667"/>
      <c r="E7" s="142" t="s">
        <v>128</v>
      </c>
      <c r="F7" s="67">
        <f>SUM(G7:H7)</f>
        <v>7269</v>
      </c>
      <c r="G7" s="68">
        <f>G10+G12+G14+G16+G18+G20+G22+G24+G26+G28+G30+G32+G34+G36+G38+G40+G42+G44+G46+G48+G50+G52</f>
        <v>3517</v>
      </c>
      <c r="H7" s="69">
        <f>H10+H12+H14+H16+H18+H20+H22+H24+H26+H28+H30+H32+H34+H36+H38+H40+H42+H44+H46+H48+H50+H52</f>
        <v>3752</v>
      </c>
      <c r="I7" s="67">
        <f>SUM(J7:K7)</f>
        <v>6808</v>
      </c>
      <c r="J7" s="68">
        <f>J10+J12+J14+J16+J18+J20+J22+J24+J26+J28+J30+J32+J34+J36+J38+J40+J42+J44+J46+J48+J50+J52</f>
        <v>3241</v>
      </c>
      <c r="K7" s="69">
        <f>K10+K12+K14+K16+K18+K20+K22+K24+K26+K28+K30+K32+K34+K36+K38+K40+K42+K44+K46+K48+K50+K52</f>
        <v>3567</v>
      </c>
      <c r="L7" s="36"/>
      <c r="M7" s="37"/>
      <c r="N7" s="37"/>
    </row>
    <row r="8" spans="2:14" ht="3.75" customHeight="1">
      <c r="B8" s="143"/>
      <c r="C8" s="140"/>
      <c r="D8" s="140"/>
      <c r="E8" s="141"/>
      <c r="F8" s="36"/>
      <c r="G8" s="35"/>
      <c r="H8" s="38"/>
      <c r="I8" s="36"/>
      <c r="J8" s="37"/>
      <c r="K8" s="38"/>
      <c r="L8" s="36"/>
      <c r="M8" s="37"/>
      <c r="N8" s="37"/>
    </row>
    <row r="9" spans="2:14" ht="15.75" customHeight="1">
      <c r="B9" s="665">
        <v>0</v>
      </c>
      <c r="C9" s="661" t="s">
        <v>63</v>
      </c>
      <c r="D9" s="669">
        <v>4</v>
      </c>
      <c r="E9" s="141" t="s">
        <v>129</v>
      </c>
      <c r="F9" s="36">
        <f aca="true" t="shared" si="0" ref="F9:F52">SUM(G9:H9)</f>
        <v>3054</v>
      </c>
      <c r="G9" s="35">
        <v>1512</v>
      </c>
      <c r="H9" s="38">
        <v>1542</v>
      </c>
      <c r="I9" s="36">
        <f>SUM(J9+K9)</f>
        <v>2754</v>
      </c>
      <c r="J9" s="37">
        <v>1382</v>
      </c>
      <c r="K9" s="38">
        <v>1372</v>
      </c>
      <c r="L9" s="36"/>
      <c r="M9" s="37"/>
      <c r="N9" s="37"/>
    </row>
    <row r="10" spans="2:14" ht="15.75" customHeight="1">
      <c r="B10" s="665"/>
      <c r="C10" s="661"/>
      <c r="D10" s="669"/>
      <c r="E10" s="142" t="s">
        <v>128</v>
      </c>
      <c r="F10" s="67">
        <f t="shared" si="0"/>
        <v>220</v>
      </c>
      <c r="G10" s="68">
        <v>114</v>
      </c>
      <c r="H10" s="69">
        <v>106</v>
      </c>
      <c r="I10" s="67">
        <f>SUM(J10:K10)</f>
        <v>188</v>
      </c>
      <c r="J10" s="68">
        <v>97</v>
      </c>
      <c r="K10" s="69">
        <v>91</v>
      </c>
      <c r="L10" s="36"/>
      <c r="M10" s="37"/>
      <c r="N10" s="37"/>
    </row>
    <row r="11" spans="2:14" ht="15.75" customHeight="1">
      <c r="B11" s="665">
        <v>5</v>
      </c>
      <c r="C11" s="670" t="s">
        <v>63</v>
      </c>
      <c r="D11" s="669">
        <v>9</v>
      </c>
      <c r="E11" s="141" t="s">
        <v>129</v>
      </c>
      <c r="F11" s="36">
        <f t="shared" si="0"/>
        <v>3332</v>
      </c>
      <c r="G11" s="35">
        <v>1712</v>
      </c>
      <c r="H11" s="38">
        <v>1620</v>
      </c>
      <c r="I11" s="36">
        <f>SUM(J11+K11)</f>
        <v>3178</v>
      </c>
      <c r="J11" s="37">
        <v>1571</v>
      </c>
      <c r="K11" s="38">
        <v>1607</v>
      </c>
      <c r="L11" s="36"/>
      <c r="M11" s="37"/>
      <c r="N11" s="37"/>
    </row>
    <row r="12" spans="2:14" ht="15.75" customHeight="1">
      <c r="B12" s="665"/>
      <c r="C12" s="670"/>
      <c r="D12" s="669"/>
      <c r="E12" s="142" t="s">
        <v>128</v>
      </c>
      <c r="F12" s="67">
        <f t="shared" si="0"/>
        <v>350</v>
      </c>
      <c r="G12" s="68">
        <v>183</v>
      </c>
      <c r="H12" s="69">
        <v>167</v>
      </c>
      <c r="I12" s="67">
        <f>SUM(J12:K12)</f>
        <v>245</v>
      </c>
      <c r="J12" s="68">
        <v>131</v>
      </c>
      <c r="K12" s="69">
        <v>114</v>
      </c>
      <c r="L12" s="36"/>
      <c r="M12" s="37"/>
      <c r="N12" s="37"/>
    </row>
    <row r="13" spans="2:14" ht="15.75" customHeight="1">
      <c r="B13" s="665">
        <v>10</v>
      </c>
      <c r="C13" s="661" t="s">
        <v>63</v>
      </c>
      <c r="D13" s="669">
        <v>14</v>
      </c>
      <c r="E13" s="141" t="s">
        <v>129</v>
      </c>
      <c r="F13" s="36">
        <f t="shared" si="0"/>
        <v>3426</v>
      </c>
      <c r="G13" s="35">
        <v>1760</v>
      </c>
      <c r="H13" s="38">
        <v>1666</v>
      </c>
      <c r="I13" s="36">
        <f>SUM(J13+K13)</f>
        <v>3359</v>
      </c>
      <c r="J13" s="37">
        <v>1733</v>
      </c>
      <c r="K13" s="38">
        <v>1626</v>
      </c>
      <c r="L13" s="36"/>
      <c r="M13" s="37"/>
      <c r="N13" s="37"/>
    </row>
    <row r="14" spans="2:14" ht="15.75" customHeight="1">
      <c r="B14" s="665"/>
      <c r="C14" s="661"/>
      <c r="D14" s="669"/>
      <c r="E14" s="142" t="s">
        <v>128</v>
      </c>
      <c r="F14" s="67">
        <f t="shared" si="0"/>
        <v>370</v>
      </c>
      <c r="G14" s="68">
        <v>195</v>
      </c>
      <c r="H14" s="69">
        <v>175</v>
      </c>
      <c r="I14" s="67">
        <f>SUM(J14:K14)</f>
        <v>339</v>
      </c>
      <c r="J14" s="68">
        <v>177</v>
      </c>
      <c r="K14" s="69">
        <v>162</v>
      </c>
      <c r="L14" s="36"/>
      <c r="M14" s="37"/>
      <c r="N14" s="37"/>
    </row>
    <row r="15" spans="2:14" ht="15.75" customHeight="1">
      <c r="B15" s="665">
        <v>15</v>
      </c>
      <c r="C15" s="661" t="s">
        <v>63</v>
      </c>
      <c r="D15" s="669">
        <v>19</v>
      </c>
      <c r="E15" s="141" t="s">
        <v>129</v>
      </c>
      <c r="F15" s="36">
        <f t="shared" si="0"/>
        <v>3799</v>
      </c>
      <c r="G15" s="35">
        <v>1914</v>
      </c>
      <c r="H15" s="38">
        <v>1885</v>
      </c>
      <c r="I15" s="36">
        <f>SUM(J15+K15)</f>
        <v>3188</v>
      </c>
      <c r="J15" s="37">
        <v>1600</v>
      </c>
      <c r="K15" s="38">
        <v>1588</v>
      </c>
      <c r="L15" s="36"/>
      <c r="M15" s="37"/>
      <c r="N15" s="37"/>
    </row>
    <row r="16" spans="2:14" ht="15.75" customHeight="1">
      <c r="B16" s="665"/>
      <c r="C16" s="661"/>
      <c r="D16" s="669"/>
      <c r="E16" s="142" t="s">
        <v>128</v>
      </c>
      <c r="F16" s="67">
        <f t="shared" si="0"/>
        <v>411</v>
      </c>
      <c r="G16" s="68">
        <v>196</v>
      </c>
      <c r="H16" s="69">
        <v>215</v>
      </c>
      <c r="I16" s="67">
        <f>SUM(J16:K16)</f>
        <v>341</v>
      </c>
      <c r="J16" s="68">
        <v>167</v>
      </c>
      <c r="K16" s="69">
        <v>174</v>
      </c>
      <c r="L16" s="36"/>
      <c r="M16" s="37"/>
      <c r="N16" s="37"/>
    </row>
    <row r="17" spans="2:14" ht="15.75" customHeight="1">
      <c r="B17" s="665">
        <v>20</v>
      </c>
      <c r="C17" s="661" t="s">
        <v>63</v>
      </c>
      <c r="D17" s="669">
        <v>24</v>
      </c>
      <c r="E17" s="141" t="s">
        <v>129</v>
      </c>
      <c r="F17" s="36">
        <f t="shared" si="0"/>
        <v>3724</v>
      </c>
      <c r="G17" s="35">
        <v>1872</v>
      </c>
      <c r="H17" s="38">
        <v>1852</v>
      </c>
      <c r="I17" s="36">
        <f>SUM(J17+K17)</f>
        <v>3122</v>
      </c>
      <c r="J17" s="37">
        <v>1540</v>
      </c>
      <c r="K17" s="38">
        <v>1582</v>
      </c>
      <c r="L17" s="36"/>
      <c r="M17" s="37"/>
      <c r="N17" s="37"/>
    </row>
    <row r="18" spans="2:14" ht="15.75" customHeight="1">
      <c r="B18" s="665"/>
      <c r="C18" s="661"/>
      <c r="D18" s="669"/>
      <c r="E18" s="142" t="s">
        <v>128</v>
      </c>
      <c r="F18" s="67">
        <f t="shared" si="0"/>
        <v>370</v>
      </c>
      <c r="G18" s="68">
        <v>188</v>
      </c>
      <c r="H18" s="69">
        <v>182</v>
      </c>
      <c r="I18" s="67">
        <f>SUM(J18:K18)</f>
        <v>347</v>
      </c>
      <c r="J18" s="68">
        <v>131</v>
      </c>
      <c r="K18" s="69">
        <v>216</v>
      </c>
      <c r="L18" s="36"/>
      <c r="M18" s="37"/>
      <c r="N18" s="37"/>
    </row>
    <row r="19" spans="2:14" ht="15.75" customHeight="1">
      <c r="B19" s="665">
        <v>25</v>
      </c>
      <c r="C19" s="661" t="s">
        <v>63</v>
      </c>
      <c r="D19" s="669">
        <v>29</v>
      </c>
      <c r="E19" s="141" t="s">
        <v>129</v>
      </c>
      <c r="F19" s="36">
        <f t="shared" si="0"/>
        <v>4718</v>
      </c>
      <c r="G19" s="35">
        <v>2430</v>
      </c>
      <c r="H19" s="38">
        <v>2288</v>
      </c>
      <c r="I19" s="36">
        <f>SUM(J19+K19)</f>
        <v>3806</v>
      </c>
      <c r="J19" s="37">
        <v>1994</v>
      </c>
      <c r="K19" s="38">
        <v>1812</v>
      </c>
      <c r="L19" s="36"/>
      <c r="M19" s="37"/>
      <c r="N19" s="37"/>
    </row>
    <row r="20" spans="2:14" ht="15.75" customHeight="1">
      <c r="B20" s="665"/>
      <c r="C20" s="661"/>
      <c r="D20" s="669"/>
      <c r="E20" s="142" t="s">
        <v>128</v>
      </c>
      <c r="F20" s="67">
        <f t="shared" si="0"/>
        <v>371</v>
      </c>
      <c r="G20" s="68">
        <v>195</v>
      </c>
      <c r="H20" s="69">
        <v>176</v>
      </c>
      <c r="I20" s="67">
        <f>SUM(J20:K20)</f>
        <v>294</v>
      </c>
      <c r="J20" s="68">
        <v>143</v>
      </c>
      <c r="K20" s="69">
        <v>151</v>
      </c>
      <c r="L20" s="36"/>
      <c r="M20" s="37"/>
      <c r="N20" s="37"/>
    </row>
    <row r="21" spans="2:14" ht="15.75" customHeight="1">
      <c r="B21" s="665">
        <v>30</v>
      </c>
      <c r="C21" s="661" t="s">
        <v>63</v>
      </c>
      <c r="D21" s="669">
        <v>34</v>
      </c>
      <c r="E21" s="141" t="s">
        <v>129</v>
      </c>
      <c r="F21" s="36">
        <f t="shared" si="0"/>
        <v>3998</v>
      </c>
      <c r="G21" s="35">
        <v>2008</v>
      </c>
      <c r="H21" s="38">
        <v>1990</v>
      </c>
      <c r="I21" s="36">
        <f>SUM(J21+K21)</f>
        <v>4563</v>
      </c>
      <c r="J21" s="37">
        <v>2363</v>
      </c>
      <c r="K21" s="38">
        <v>2200</v>
      </c>
      <c r="L21" s="36"/>
      <c r="M21" s="37"/>
      <c r="N21" s="37"/>
    </row>
    <row r="22" spans="2:14" ht="15.75" customHeight="1">
      <c r="B22" s="665"/>
      <c r="C22" s="661"/>
      <c r="D22" s="669"/>
      <c r="E22" s="142" t="s">
        <v>128</v>
      </c>
      <c r="F22" s="67">
        <f t="shared" si="0"/>
        <v>388</v>
      </c>
      <c r="G22" s="68">
        <v>185</v>
      </c>
      <c r="H22" s="69">
        <v>203</v>
      </c>
      <c r="I22" s="67">
        <f>SUM(J22:K22)</f>
        <v>338</v>
      </c>
      <c r="J22" s="68">
        <v>182</v>
      </c>
      <c r="K22" s="69">
        <v>156</v>
      </c>
      <c r="L22" s="36"/>
      <c r="M22" s="37"/>
      <c r="N22" s="37"/>
    </row>
    <row r="23" spans="2:14" ht="15.75" customHeight="1">
      <c r="B23" s="665">
        <v>35</v>
      </c>
      <c r="C23" s="661" t="s">
        <v>63</v>
      </c>
      <c r="D23" s="669">
        <v>39</v>
      </c>
      <c r="E23" s="141" t="s">
        <v>129</v>
      </c>
      <c r="F23" s="36">
        <f t="shared" si="0"/>
        <v>3821</v>
      </c>
      <c r="G23" s="35">
        <v>1905</v>
      </c>
      <c r="H23" s="38">
        <v>1916</v>
      </c>
      <c r="I23" s="36">
        <f>SUM(J23:K23)</f>
        <v>4023</v>
      </c>
      <c r="J23" s="37">
        <v>1994</v>
      </c>
      <c r="K23" s="38">
        <v>2029</v>
      </c>
      <c r="L23" s="36"/>
      <c r="M23" s="37"/>
      <c r="N23" s="37"/>
    </row>
    <row r="24" spans="2:14" ht="15.75" customHeight="1">
      <c r="B24" s="665"/>
      <c r="C24" s="661"/>
      <c r="D24" s="669"/>
      <c r="E24" s="142" t="s">
        <v>128</v>
      </c>
      <c r="F24" s="67">
        <f t="shared" si="0"/>
        <v>377</v>
      </c>
      <c r="G24" s="68">
        <v>207</v>
      </c>
      <c r="H24" s="69">
        <v>170</v>
      </c>
      <c r="I24" s="67">
        <f>SUM(J24:K24)</f>
        <v>350</v>
      </c>
      <c r="J24" s="68">
        <v>170</v>
      </c>
      <c r="K24" s="69">
        <v>180</v>
      </c>
      <c r="L24" s="36"/>
      <c r="M24" s="37"/>
      <c r="N24" s="37"/>
    </row>
    <row r="25" spans="2:14" ht="15.75" customHeight="1">
      <c r="B25" s="665">
        <v>40</v>
      </c>
      <c r="C25" s="661" t="s">
        <v>63</v>
      </c>
      <c r="D25" s="669">
        <v>44</v>
      </c>
      <c r="E25" s="141" t="s">
        <v>129</v>
      </c>
      <c r="F25" s="36">
        <f t="shared" si="0"/>
        <v>3935</v>
      </c>
      <c r="G25" s="35">
        <v>2010</v>
      </c>
      <c r="H25" s="38">
        <v>1925</v>
      </c>
      <c r="I25" s="36">
        <f>SUM(J25+K25)</f>
        <v>3843</v>
      </c>
      <c r="J25" s="37">
        <v>1899</v>
      </c>
      <c r="K25" s="38">
        <v>1944</v>
      </c>
      <c r="L25" s="36"/>
      <c r="M25" s="37"/>
      <c r="N25" s="37"/>
    </row>
    <row r="26" spans="2:14" ht="15.75" customHeight="1">
      <c r="B26" s="665"/>
      <c r="C26" s="661"/>
      <c r="D26" s="669"/>
      <c r="E26" s="142" t="s">
        <v>128</v>
      </c>
      <c r="F26" s="67">
        <f t="shared" si="0"/>
        <v>419</v>
      </c>
      <c r="G26" s="68">
        <v>216</v>
      </c>
      <c r="H26" s="69">
        <v>203</v>
      </c>
      <c r="I26" s="67">
        <f>SUM(J26:K26)</f>
        <v>389</v>
      </c>
      <c r="J26" s="68">
        <v>215</v>
      </c>
      <c r="K26" s="69">
        <v>174</v>
      </c>
      <c r="L26" s="36"/>
      <c r="M26" s="37"/>
      <c r="N26" s="37"/>
    </row>
    <row r="27" spans="2:14" ht="15.75" customHeight="1">
      <c r="B27" s="665">
        <v>45</v>
      </c>
      <c r="C27" s="661" t="s">
        <v>63</v>
      </c>
      <c r="D27" s="669">
        <v>49</v>
      </c>
      <c r="E27" s="141" t="s">
        <v>129</v>
      </c>
      <c r="F27" s="36">
        <f t="shared" si="0"/>
        <v>4837</v>
      </c>
      <c r="G27" s="35">
        <v>2407</v>
      </c>
      <c r="H27" s="38">
        <v>2430</v>
      </c>
      <c r="I27" s="36">
        <f>SUM(J27+K27)</f>
        <v>3880</v>
      </c>
      <c r="J27" s="37">
        <v>1961</v>
      </c>
      <c r="K27" s="38">
        <v>1919</v>
      </c>
      <c r="L27" s="36"/>
      <c r="M27" s="37"/>
      <c r="N27" s="37"/>
    </row>
    <row r="28" spans="2:14" ht="15.75" customHeight="1">
      <c r="B28" s="665"/>
      <c r="C28" s="661"/>
      <c r="D28" s="669"/>
      <c r="E28" s="142" t="s">
        <v>128</v>
      </c>
      <c r="F28" s="67">
        <f t="shared" si="0"/>
        <v>502</v>
      </c>
      <c r="G28" s="68">
        <v>242</v>
      </c>
      <c r="H28" s="69">
        <v>260</v>
      </c>
      <c r="I28" s="67">
        <f>SUM(J28:K28)</f>
        <v>405</v>
      </c>
      <c r="J28" s="68">
        <v>207</v>
      </c>
      <c r="K28" s="69">
        <v>198</v>
      </c>
      <c r="L28" s="36"/>
      <c r="M28" s="37"/>
      <c r="N28" s="37"/>
    </row>
    <row r="29" spans="2:14" ht="15.75" customHeight="1">
      <c r="B29" s="665">
        <v>50</v>
      </c>
      <c r="C29" s="661" t="s">
        <v>63</v>
      </c>
      <c r="D29" s="669">
        <v>54</v>
      </c>
      <c r="E29" s="141" t="s">
        <v>129</v>
      </c>
      <c r="F29" s="36">
        <f t="shared" si="0"/>
        <v>5523</v>
      </c>
      <c r="G29" s="35">
        <v>2808</v>
      </c>
      <c r="H29" s="38">
        <v>2715</v>
      </c>
      <c r="I29" s="36">
        <f>SUM(J29+K29)</f>
        <v>4734</v>
      </c>
      <c r="J29" s="37">
        <v>2311</v>
      </c>
      <c r="K29" s="38">
        <v>2423</v>
      </c>
      <c r="L29" s="36"/>
      <c r="M29" s="37"/>
      <c r="N29" s="37"/>
    </row>
    <row r="30" spans="2:14" ht="15.75" customHeight="1">
      <c r="B30" s="665"/>
      <c r="C30" s="661"/>
      <c r="D30" s="669"/>
      <c r="E30" s="142" t="s">
        <v>128</v>
      </c>
      <c r="F30" s="67">
        <f t="shared" si="0"/>
        <v>553</v>
      </c>
      <c r="G30" s="68">
        <v>295</v>
      </c>
      <c r="H30" s="69">
        <v>258</v>
      </c>
      <c r="I30" s="67">
        <f>SUM(J30:K30)</f>
        <v>487</v>
      </c>
      <c r="J30" s="68">
        <v>236</v>
      </c>
      <c r="K30" s="69">
        <v>251</v>
      </c>
      <c r="L30" s="36"/>
      <c r="M30" s="37"/>
      <c r="N30" s="37"/>
    </row>
    <row r="31" spans="2:14" ht="15.75" customHeight="1">
      <c r="B31" s="665">
        <v>55</v>
      </c>
      <c r="C31" s="661" t="s">
        <v>63</v>
      </c>
      <c r="D31" s="669">
        <v>59</v>
      </c>
      <c r="E31" s="141" t="s">
        <v>129</v>
      </c>
      <c r="F31" s="36">
        <f t="shared" si="0"/>
        <v>4305</v>
      </c>
      <c r="G31" s="35">
        <v>2163</v>
      </c>
      <c r="H31" s="38">
        <v>2142</v>
      </c>
      <c r="I31" s="36">
        <f>SUM(J31+K31)</f>
        <v>5415</v>
      </c>
      <c r="J31" s="37">
        <v>2719</v>
      </c>
      <c r="K31" s="38">
        <v>2696</v>
      </c>
      <c r="L31" s="36"/>
      <c r="M31" s="37"/>
      <c r="N31" s="37"/>
    </row>
    <row r="32" spans="2:14" ht="15.75" customHeight="1">
      <c r="B32" s="665"/>
      <c r="C32" s="661"/>
      <c r="D32" s="669"/>
      <c r="E32" s="142" t="s">
        <v>128</v>
      </c>
      <c r="F32" s="67">
        <f t="shared" si="0"/>
        <v>502</v>
      </c>
      <c r="G32" s="68">
        <v>250</v>
      </c>
      <c r="H32" s="69">
        <v>252</v>
      </c>
      <c r="I32" s="67">
        <f>SUM(J32:K32)</f>
        <v>537</v>
      </c>
      <c r="J32" s="68">
        <v>284</v>
      </c>
      <c r="K32" s="69">
        <v>253</v>
      </c>
      <c r="L32" s="36"/>
      <c r="M32" s="37"/>
      <c r="N32" s="37"/>
    </row>
    <row r="33" spans="2:14" ht="15.75" customHeight="1">
      <c r="B33" s="665">
        <v>60</v>
      </c>
      <c r="C33" s="661" t="s">
        <v>63</v>
      </c>
      <c r="D33" s="669">
        <v>64</v>
      </c>
      <c r="E33" s="141" t="s">
        <v>129</v>
      </c>
      <c r="F33" s="36">
        <f t="shared" si="0"/>
        <v>3672</v>
      </c>
      <c r="G33" s="35">
        <v>1859</v>
      </c>
      <c r="H33" s="38">
        <v>1813</v>
      </c>
      <c r="I33" s="36">
        <f>SUM(J33+K33)</f>
        <v>4193</v>
      </c>
      <c r="J33" s="37">
        <v>2080</v>
      </c>
      <c r="K33" s="38">
        <v>2113</v>
      </c>
      <c r="L33" s="36"/>
      <c r="M33" s="37"/>
      <c r="N33" s="37"/>
    </row>
    <row r="34" spans="2:14" ht="15.75" customHeight="1">
      <c r="B34" s="665"/>
      <c r="C34" s="661"/>
      <c r="D34" s="669"/>
      <c r="E34" s="142" t="s">
        <v>128</v>
      </c>
      <c r="F34" s="67">
        <f t="shared" si="0"/>
        <v>556</v>
      </c>
      <c r="G34" s="68">
        <v>255</v>
      </c>
      <c r="H34" s="69">
        <v>301</v>
      </c>
      <c r="I34" s="67">
        <f>SUM(J34:K34)</f>
        <v>493</v>
      </c>
      <c r="J34" s="68">
        <v>240</v>
      </c>
      <c r="K34" s="69">
        <v>253</v>
      </c>
      <c r="L34" s="36"/>
      <c r="M34" s="37"/>
      <c r="N34" s="37"/>
    </row>
    <row r="35" spans="2:14" ht="15.75" customHeight="1">
      <c r="B35" s="665">
        <v>65</v>
      </c>
      <c r="C35" s="661" t="s">
        <v>63</v>
      </c>
      <c r="D35" s="669">
        <v>69</v>
      </c>
      <c r="E35" s="141" t="s">
        <v>129</v>
      </c>
      <c r="F35" s="36">
        <f t="shared" si="0"/>
        <v>3291</v>
      </c>
      <c r="G35" s="35">
        <v>1575</v>
      </c>
      <c r="H35" s="38">
        <v>1716</v>
      </c>
      <c r="I35" s="36">
        <f>SUM(J35+K35)</f>
        <v>3506</v>
      </c>
      <c r="J35" s="37">
        <v>1750</v>
      </c>
      <c r="K35" s="38">
        <v>1756</v>
      </c>
      <c r="L35" s="36"/>
      <c r="M35" s="37"/>
      <c r="N35" s="37"/>
    </row>
    <row r="36" spans="2:14" ht="15.75" customHeight="1">
      <c r="B36" s="665"/>
      <c r="C36" s="661"/>
      <c r="D36" s="669"/>
      <c r="E36" s="142" t="s">
        <v>128</v>
      </c>
      <c r="F36" s="67">
        <f t="shared" si="0"/>
        <v>551</v>
      </c>
      <c r="G36" s="68">
        <v>283</v>
      </c>
      <c r="H36" s="69">
        <v>268</v>
      </c>
      <c r="I36" s="67">
        <f>SUM(J36:K36)</f>
        <v>529</v>
      </c>
      <c r="J36" s="68">
        <v>236</v>
      </c>
      <c r="K36" s="69">
        <v>293</v>
      </c>
      <c r="L36" s="36"/>
      <c r="M36" s="37"/>
      <c r="N36" s="37"/>
    </row>
    <row r="37" spans="2:14" ht="15.75" customHeight="1">
      <c r="B37" s="665">
        <v>70</v>
      </c>
      <c r="C37" s="661" t="s">
        <v>63</v>
      </c>
      <c r="D37" s="669">
        <v>74</v>
      </c>
      <c r="E37" s="141" t="s">
        <v>129</v>
      </c>
      <c r="F37" s="36">
        <f t="shared" si="0"/>
        <v>2963</v>
      </c>
      <c r="G37" s="35">
        <v>1347</v>
      </c>
      <c r="H37" s="38">
        <v>1616</v>
      </c>
      <c r="I37" s="36">
        <f>SUM(J37+K37)</f>
        <v>3083</v>
      </c>
      <c r="J37" s="37">
        <v>1430</v>
      </c>
      <c r="K37" s="38">
        <v>1653</v>
      </c>
      <c r="L37" s="36"/>
      <c r="M37" s="37"/>
      <c r="N37" s="37"/>
    </row>
    <row r="38" spans="2:14" ht="15.75" customHeight="1">
      <c r="B38" s="665"/>
      <c r="C38" s="661"/>
      <c r="D38" s="669"/>
      <c r="E38" s="142" t="s">
        <v>128</v>
      </c>
      <c r="F38" s="67">
        <f t="shared" si="0"/>
        <v>467</v>
      </c>
      <c r="G38" s="68">
        <v>226</v>
      </c>
      <c r="H38" s="69">
        <v>241</v>
      </c>
      <c r="I38" s="67">
        <f>SUM(J38:K38)</f>
        <v>499</v>
      </c>
      <c r="J38" s="68">
        <v>245</v>
      </c>
      <c r="K38" s="69">
        <v>254</v>
      </c>
      <c r="L38" s="36"/>
      <c r="M38" s="37"/>
      <c r="N38" s="37"/>
    </row>
    <row r="39" spans="2:14" ht="15.75" customHeight="1">
      <c r="B39" s="665">
        <v>75</v>
      </c>
      <c r="C39" s="661" t="s">
        <v>63</v>
      </c>
      <c r="D39" s="669">
        <v>79</v>
      </c>
      <c r="E39" s="141" t="s">
        <v>129</v>
      </c>
      <c r="F39" s="36">
        <f t="shared" si="0"/>
        <v>2081</v>
      </c>
      <c r="G39" s="35">
        <v>809</v>
      </c>
      <c r="H39" s="38">
        <v>1272</v>
      </c>
      <c r="I39" s="36">
        <f>SUM(J39+K39)</f>
        <v>2653</v>
      </c>
      <c r="J39" s="37">
        <v>1154</v>
      </c>
      <c r="K39" s="38">
        <v>1499</v>
      </c>
      <c r="L39" s="36"/>
      <c r="M39" s="37"/>
      <c r="N39" s="37"/>
    </row>
    <row r="40" spans="2:14" ht="15.75" customHeight="1">
      <c r="B40" s="665"/>
      <c r="C40" s="661"/>
      <c r="D40" s="669"/>
      <c r="E40" s="142" t="s">
        <v>128</v>
      </c>
      <c r="F40" s="67">
        <f t="shared" si="0"/>
        <v>365</v>
      </c>
      <c r="G40" s="68">
        <v>147</v>
      </c>
      <c r="H40" s="69">
        <v>218</v>
      </c>
      <c r="I40" s="67">
        <f>SUM(J40:K40)</f>
        <v>413</v>
      </c>
      <c r="J40" s="68">
        <v>187</v>
      </c>
      <c r="K40" s="69">
        <v>226</v>
      </c>
      <c r="L40" s="36"/>
      <c r="M40" s="37"/>
      <c r="N40" s="37"/>
    </row>
    <row r="41" spans="2:14" ht="15.75" customHeight="1">
      <c r="B41" s="665">
        <v>80</v>
      </c>
      <c r="C41" s="661" t="s">
        <v>63</v>
      </c>
      <c r="D41" s="669">
        <v>84</v>
      </c>
      <c r="E41" s="141" t="s">
        <v>129</v>
      </c>
      <c r="F41" s="36">
        <f t="shared" si="0"/>
        <v>1307</v>
      </c>
      <c r="G41" s="35">
        <v>455</v>
      </c>
      <c r="H41" s="38">
        <v>852</v>
      </c>
      <c r="I41" s="36">
        <f>SUM(J41+K41)</f>
        <v>1705</v>
      </c>
      <c r="J41" s="37">
        <v>606</v>
      </c>
      <c r="K41" s="38">
        <v>1099</v>
      </c>
      <c r="L41" s="36"/>
      <c r="M41" s="37"/>
      <c r="N41" s="37"/>
    </row>
    <row r="42" spans="2:14" ht="15.75" customHeight="1">
      <c r="B42" s="665"/>
      <c r="C42" s="661"/>
      <c r="D42" s="669"/>
      <c r="E42" s="142" t="s">
        <v>128</v>
      </c>
      <c r="F42" s="67">
        <f t="shared" si="0"/>
        <v>265</v>
      </c>
      <c r="G42" s="68">
        <v>89</v>
      </c>
      <c r="H42" s="69">
        <v>176</v>
      </c>
      <c r="I42" s="67">
        <f>SUM(J42:K42)</f>
        <v>299</v>
      </c>
      <c r="J42" s="68">
        <v>113</v>
      </c>
      <c r="K42" s="69">
        <v>186</v>
      </c>
      <c r="L42" s="36"/>
      <c r="M42" s="37"/>
      <c r="N42" s="37"/>
    </row>
    <row r="43" spans="2:14" ht="15.75" customHeight="1">
      <c r="B43" s="665">
        <v>85</v>
      </c>
      <c r="C43" s="661" t="s">
        <v>63</v>
      </c>
      <c r="D43" s="669">
        <v>89</v>
      </c>
      <c r="E43" s="141" t="s">
        <v>129</v>
      </c>
      <c r="F43" s="36">
        <f t="shared" si="0"/>
        <v>816</v>
      </c>
      <c r="G43" s="35">
        <v>242</v>
      </c>
      <c r="H43" s="38">
        <v>574</v>
      </c>
      <c r="I43" s="36">
        <f>SUM(J43+K43)</f>
        <v>950</v>
      </c>
      <c r="J43" s="37">
        <v>283</v>
      </c>
      <c r="K43" s="38">
        <v>667</v>
      </c>
      <c r="L43" s="36"/>
      <c r="M43" s="37"/>
      <c r="N43" s="37"/>
    </row>
    <row r="44" spans="2:14" ht="15.75" customHeight="1">
      <c r="B44" s="665"/>
      <c r="C44" s="661"/>
      <c r="D44" s="669"/>
      <c r="E44" s="142" t="s">
        <v>128</v>
      </c>
      <c r="F44" s="67">
        <f t="shared" si="0"/>
        <v>147</v>
      </c>
      <c r="G44" s="68">
        <v>36</v>
      </c>
      <c r="H44" s="69">
        <v>111</v>
      </c>
      <c r="I44" s="67">
        <f>SUM(J44:K44)</f>
        <v>194</v>
      </c>
      <c r="J44" s="68">
        <v>55</v>
      </c>
      <c r="K44" s="69">
        <v>139</v>
      </c>
      <c r="L44" s="36"/>
      <c r="M44" s="37"/>
      <c r="N44" s="37"/>
    </row>
    <row r="45" spans="2:14" ht="15.75" customHeight="1">
      <c r="B45" s="665">
        <v>90</v>
      </c>
      <c r="C45" s="661" t="s">
        <v>63</v>
      </c>
      <c r="D45" s="669">
        <v>94</v>
      </c>
      <c r="E45" s="141" t="s">
        <v>129</v>
      </c>
      <c r="F45" s="36">
        <f t="shared" si="0"/>
        <v>292</v>
      </c>
      <c r="G45" s="35">
        <v>88</v>
      </c>
      <c r="H45" s="38">
        <v>204</v>
      </c>
      <c r="I45" s="36">
        <f>SUM(J45+K45)</f>
        <v>407</v>
      </c>
      <c r="J45" s="37">
        <v>92</v>
      </c>
      <c r="K45" s="38">
        <v>315</v>
      </c>
      <c r="L45" s="36"/>
      <c r="M45" s="37"/>
      <c r="N45" s="37"/>
    </row>
    <row r="46" spans="2:14" ht="15.75" customHeight="1">
      <c r="B46" s="665"/>
      <c r="C46" s="661"/>
      <c r="D46" s="669"/>
      <c r="E46" s="142" t="s">
        <v>128</v>
      </c>
      <c r="F46" s="67">
        <f t="shared" si="0"/>
        <v>72</v>
      </c>
      <c r="G46" s="68">
        <v>13</v>
      </c>
      <c r="H46" s="69">
        <v>59</v>
      </c>
      <c r="I46" s="67">
        <f>SUM(J46:K46)</f>
        <v>87</v>
      </c>
      <c r="J46" s="68">
        <v>21</v>
      </c>
      <c r="K46" s="69">
        <v>66</v>
      </c>
      <c r="L46" s="36"/>
      <c r="M46" s="37"/>
      <c r="N46" s="37"/>
    </row>
    <row r="47" spans="2:14" ht="15.75" customHeight="1">
      <c r="B47" s="665">
        <v>95</v>
      </c>
      <c r="C47" s="661" t="s">
        <v>63</v>
      </c>
      <c r="D47" s="669">
        <v>99</v>
      </c>
      <c r="E47" s="141" t="s">
        <v>129</v>
      </c>
      <c r="F47" s="36">
        <f t="shared" si="0"/>
        <v>51</v>
      </c>
      <c r="G47" s="35">
        <v>9</v>
      </c>
      <c r="H47" s="38">
        <v>42</v>
      </c>
      <c r="I47" s="36">
        <f>SUM(J47+K47)</f>
        <v>108</v>
      </c>
      <c r="J47" s="37">
        <v>26</v>
      </c>
      <c r="K47" s="38">
        <v>82</v>
      </c>
      <c r="L47" s="36"/>
      <c r="M47" s="37"/>
      <c r="N47" s="37"/>
    </row>
    <row r="48" spans="2:14" ht="15.75" customHeight="1">
      <c r="B48" s="665"/>
      <c r="C48" s="661"/>
      <c r="D48" s="669"/>
      <c r="E48" s="142" t="s">
        <v>128</v>
      </c>
      <c r="F48" s="67">
        <f t="shared" si="0"/>
        <v>13</v>
      </c>
      <c r="G48" s="68">
        <v>2</v>
      </c>
      <c r="H48" s="69">
        <v>11</v>
      </c>
      <c r="I48" s="67">
        <f>SUM(J48:K48)</f>
        <v>31</v>
      </c>
      <c r="J48" s="68">
        <v>4</v>
      </c>
      <c r="K48" s="69">
        <v>27</v>
      </c>
      <c r="L48" s="36"/>
      <c r="M48" s="37"/>
      <c r="N48" s="37"/>
    </row>
    <row r="49" spans="2:14" ht="15.75" customHeight="1">
      <c r="B49" s="566" t="s">
        <v>138</v>
      </c>
      <c r="C49" s="666"/>
      <c r="D49" s="667"/>
      <c r="E49" s="141" t="s">
        <v>129</v>
      </c>
      <c r="F49" s="36">
        <f t="shared" si="0"/>
        <v>4</v>
      </c>
      <c r="G49" s="35">
        <v>1</v>
      </c>
      <c r="H49" s="38">
        <v>3</v>
      </c>
      <c r="I49" s="36">
        <f>SUM(J49+K49)</f>
        <v>9</v>
      </c>
      <c r="J49" s="37">
        <v>1</v>
      </c>
      <c r="K49" s="38">
        <v>8</v>
      </c>
      <c r="L49" s="36"/>
      <c r="M49" s="37"/>
      <c r="N49" s="37"/>
    </row>
    <row r="50" spans="2:14" ht="15.75" customHeight="1">
      <c r="B50" s="566"/>
      <c r="C50" s="666"/>
      <c r="D50" s="667"/>
      <c r="E50" s="142" t="s">
        <v>128</v>
      </c>
      <c r="F50" s="67">
        <f t="shared" si="0"/>
        <v>0</v>
      </c>
      <c r="G50" s="68">
        <v>0</v>
      </c>
      <c r="H50" s="69">
        <v>0</v>
      </c>
      <c r="I50" s="67">
        <f>SUM(J50:K50)</f>
        <v>3</v>
      </c>
      <c r="J50" s="68">
        <v>0</v>
      </c>
      <c r="K50" s="69">
        <v>3</v>
      </c>
      <c r="L50" s="36"/>
      <c r="M50" s="37"/>
      <c r="N50" s="37"/>
    </row>
    <row r="51" spans="2:14" ht="15.75" customHeight="1">
      <c r="B51" s="566" t="s">
        <v>53</v>
      </c>
      <c r="C51" s="666"/>
      <c r="D51" s="667"/>
      <c r="E51" s="141" t="s">
        <v>129</v>
      </c>
      <c r="F51" s="36">
        <f t="shared" si="0"/>
        <v>2</v>
      </c>
      <c r="G51" s="37">
        <v>2</v>
      </c>
      <c r="H51" s="38">
        <v>0</v>
      </c>
      <c r="I51" s="36">
        <f>SUM(J51+K51)</f>
        <v>1</v>
      </c>
      <c r="J51" s="37">
        <v>1</v>
      </c>
      <c r="K51" s="38">
        <v>0</v>
      </c>
      <c r="L51" s="36"/>
      <c r="M51" s="37"/>
      <c r="N51" s="37"/>
    </row>
    <row r="52" spans="2:14" ht="15.75" customHeight="1">
      <c r="B52" s="672"/>
      <c r="C52" s="673"/>
      <c r="D52" s="674"/>
      <c r="E52" s="142" t="s">
        <v>128</v>
      </c>
      <c r="F52" s="67">
        <f t="shared" si="0"/>
        <v>0</v>
      </c>
      <c r="G52" s="68">
        <v>0</v>
      </c>
      <c r="H52" s="69">
        <v>0</v>
      </c>
      <c r="I52" s="67">
        <f>SUM(J52:K52)</f>
        <v>0</v>
      </c>
      <c r="J52" s="68">
        <v>0</v>
      </c>
      <c r="K52" s="69">
        <v>0</v>
      </c>
      <c r="L52" s="36"/>
      <c r="M52" s="37"/>
      <c r="N52" s="37"/>
    </row>
    <row r="53" spans="10:11" ht="13.5">
      <c r="J53" s="454"/>
      <c r="K53" s="15" t="s">
        <v>125</v>
      </c>
    </row>
    <row r="54" ht="13.5">
      <c r="B54" s="27" t="s">
        <v>111</v>
      </c>
    </row>
    <row r="55" spans="3:11" ht="15" customHeight="1">
      <c r="C55" s="26"/>
      <c r="D55" s="28"/>
      <c r="E55" s="28"/>
      <c r="I55" s="572" t="s">
        <v>424</v>
      </c>
      <c r="J55" s="572"/>
      <c r="K55" s="572"/>
    </row>
    <row r="56" spans="2:11" ht="16.5" customHeight="1">
      <c r="B56" s="635" t="s">
        <v>62</v>
      </c>
      <c r="C56" s="663"/>
      <c r="D56" s="663"/>
      <c r="E56" s="659"/>
      <c r="F56" s="653" t="s">
        <v>343</v>
      </c>
      <c r="G56" s="657"/>
      <c r="H56" s="658"/>
      <c r="I56" s="653" t="s">
        <v>423</v>
      </c>
      <c r="J56" s="657"/>
      <c r="K56" s="658"/>
    </row>
    <row r="57" spans="2:11" ht="15.75" customHeight="1">
      <c r="B57" s="637"/>
      <c r="C57" s="664"/>
      <c r="D57" s="664"/>
      <c r="E57" s="660"/>
      <c r="F57" s="31" t="s">
        <v>8</v>
      </c>
      <c r="G57" s="31" t="s">
        <v>1</v>
      </c>
      <c r="H57" s="31" t="s">
        <v>2</v>
      </c>
      <c r="I57" s="31" t="s">
        <v>8</v>
      </c>
      <c r="J57" s="31" t="s">
        <v>1</v>
      </c>
      <c r="K57" s="31" t="s">
        <v>2</v>
      </c>
    </row>
    <row r="58" spans="2:11" ht="10.5" customHeight="1">
      <c r="B58" s="57"/>
      <c r="C58" s="140"/>
      <c r="D58" s="140"/>
      <c r="E58" s="153"/>
      <c r="F58" s="70" t="s">
        <v>20</v>
      </c>
      <c r="G58" s="32" t="s">
        <v>20</v>
      </c>
      <c r="H58" s="34" t="s">
        <v>20</v>
      </c>
      <c r="I58" s="70" t="s">
        <v>20</v>
      </c>
      <c r="J58" s="32" t="s">
        <v>20</v>
      </c>
      <c r="K58" s="34" t="s">
        <v>20</v>
      </c>
    </row>
    <row r="59" spans="2:11" ht="30" customHeight="1">
      <c r="B59" s="566" t="s">
        <v>137</v>
      </c>
      <c r="C59" s="661"/>
      <c r="D59" s="661"/>
      <c r="E59" s="629"/>
      <c r="F59" s="42">
        <f>G59+H59</f>
        <v>67975</v>
      </c>
      <c r="G59" s="43">
        <f>G61+G62+G63+G64+G65+G66+G67+G68+G69+G70+G71+G72+G73+G74+G75+G76+G77+G78+G79+G80+G81+G82</f>
        <v>33186</v>
      </c>
      <c r="H59" s="151">
        <f>H61+H62+H63+H64+H65+H66+H67+H68+H69+H70+H71+H72+H73+H74+H75+H76+H77+H78+H79+H80+H81+H82</f>
        <v>34789</v>
      </c>
      <c r="I59" s="42">
        <f>J59+K59</f>
        <v>65708</v>
      </c>
      <c r="J59" s="43">
        <f>J61+J62+J63+J64+J65+J66+J67+J68+J69+J70+J71+J72+J73+J74+J75+J76+J77+J78+J79+J80+J81+J82</f>
        <v>31983</v>
      </c>
      <c r="K59" s="151">
        <f>K61+K62+K63+K64+K65+K66+K67+K68+K69+K70+K71+K72+K73+K74+K75+K76+K77+K78+K79+K80+K81+K82</f>
        <v>33725</v>
      </c>
    </row>
    <row r="60" spans="2:11" ht="3.75" customHeight="1">
      <c r="B60" s="143"/>
      <c r="C60" s="140"/>
      <c r="D60" s="140"/>
      <c r="E60" s="168"/>
      <c r="F60" s="42"/>
      <c r="G60" s="43"/>
      <c r="H60" s="151"/>
      <c r="I60" s="42"/>
      <c r="J60" s="43"/>
      <c r="K60" s="151"/>
    </row>
    <row r="61" spans="2:11" ht="30" customHeight="1">
      <c r="B61" s="566" t="s">
        <v>364</v>
      </c>
      <c r="C61" s="661"/>
      <c r="D61" s="661"/>
      <c r="E61" s="629"/>
      <c r="F61" s="42">
        <f aca="true" t="shared" si="1" ref="F61:F67">SUM(G61+H61)</f>
        <v>2647</v>
      </c>
      <c r="G61" s="43">
        <v>1344</v>
      </c>
      <c r="H61" s="151">
        <v>1303</v>
      </c>
      <c r="I61" s="42">
        <f aca="true" t="shared" si="2" ref="I61:I67">SUM(J61+K61)</f>
        <v>2190</v>
      </c>
      <c r="J61" s="43">
        <v>1087</v>
      </c>
      <c r="K61" s="151">
        <v>1103</v>
      </c>
    </row>
    <row r="62" spans="2:11" ht="30" customHeight="1">
      <c r="B62" s="566" t="s">
        <v>365</v>
      </c>
      <c r="C62" s="661"/>
      <c r="D62" s="661"/>
      <c r="E62" s="629"/>
      <c r="F62" s="42">
        <f t="shared" si="1"/>
        <v>3092</v>
      </c>
      <c r="G62" s="43">
        <v>1569</v>
      </c>
      <c r="H62" s="151">
        <v>1523</v>
      </c>
      <c r="I62" s="42">
        <f t="shared" si="2"/>
        <v>2815</v>
      </c>
      <c r="J62" s="43">
        <v>1439</v>
      </c>
      <c r="K62" s="151">
        <v>1376</v>
      </c>
    </row>
    <row r="63" spans="2:11" ht="30" customHeight="1">
      <c r="B63" s="566" t="s">
        <v>363</v>
      </c>
      <c r="C63" s="661"/>
      <c r="D63" s="661"/>
      <c r="E63" s="629"/>
      <c r="F63" s="42">
        <f t="shared" si="1"/>
        <v>3457</v>
      </c>
      <c r="G63" s="43">
        <v>1725</v>
      </c>
      <c r="H63" s="151">
        <v>1732</v>
      </c>
      <c r="I63" s="42">
        <f t="shared" si="2"/>
        <v>3105</v>
      </c>
      <c r="J63" s="43">
        <v>1577</v>
      </c>
      <c r="K63" s="151">
        <v>1528</v>
      </c>
    </row>
    <row r="64" spans="2:11" ht="30" customHeight="1">
      <c r="B64" s="566" t="s">
        <v>366</v>
      </c>
      <c r="C64" s="661"/>
      <c r="D64" s="661"/>
      <c r="E64" s="629"/>
      <c r="F64" s="42">
        <f t="shared" si="1"/>
        <v>3442</v>
      </c>
      <c r="G64" s="43">
        <v>1735</v>
      </c>
      <c r="H64" s="151">
        <v>1707</v>
      </c>
      <c r="I64" s="42">
        <f t="shared" si="2"/>
        <v>3238</v>
      </c>
      <c r="J64" s="43">
        <v>1586</v>
      </c>
      <c r="K64" s="151">
        <v>1652</v>
      </c>
    </row>
    <row r="65" spans="2:11" ht="30" customHeight="1">
      <c r="B65" s="566" t="s">
        <v>367</v>
      </c>
      <c r="C65" s="661"/>
      <c r="D65" s="661"/>
      <c r="E65" s="629"/>
      <c r="F65" s="42">
        <f t="shared" si="1"/>
        <v>2859</v>
      </c>
      <c r="G65" s="43">
        <v>1425</v>
      </c>
      <c r="H65" s="151">
        <v>1434</v>
      </c>
      <c r="I65" s="42">
        <f t="shared" si="2"/>
        <v>2780</v>
      </c>
      <c r="J65" s="43">
        <v>1374</v>
      </c>
      <c r="K65" s="151">
        <v>1406</v>
      </c>
    </row>
    <row r="66" spans="2:11" ht="30" customHeight="1">
      <c r="B66" s="566" t="s">
        <v>368</v>
      </c>
      <c r="C66" s="661"/>
      <c r="D66" s="661"/>
      <c r="E66" s="629"/>
      <c r="F66" s="42">
        <f t="shared" si="1"/>
        <v>3318</v>
      </c>
      <c r="G66" s="43">
        <v>1696</v>
      </c>
      <c r="H66" s="151">
        <v>1622</v>
      </c>
      <c r="I66" s="42">
        <f t="shared" si="2"/>
        <v>2885</v>
      </c>
      <c r="J66" s="43">
        <v>1509</v>
      </c>
      <c r="K66" s="151">
        <v>1376</v>
      </c>
    </row>
    <row r="67" spans="2:11" ht="30" customHeight="1">
      <c r="B67" s="566" t="s">
        <v>369</v>
      </c>
      <c r="C67" s="661"/>
      <c r="D67" s="661"/>
      <c r="E67" s="629"/>
      <c r="F67" s="42">
        <f t="shared" si="1"/>
        <v>3946</v>
      </c>
      <c r="G67" s="43">
        <v>2031</v>
      </c>
      <c r="H67" s="151">
        <v>1915</v>
      </c>
      <c r="I67" s="42">
        <f t="shared" si="2"/>
        <v>3240</v>
      </c>
      <c r="J67" s="43">
        <v>1662</v>
      </c>
      <c r="K67" s="151">
        <v>1578</v>
      </c>
    </row>
    <row r="68" spans="2:11" ht="30" customHeight="1">
      <c r="B68" s="566" t="s">
        <v>370</v>
      </c>
      <c r="C68" s="661"/>
      <c r="D68" s="661"/>
      <c r="E68" s="629"/>
      <c r="F68" s="42">
        <f>SUM(G68:H68)</f>
        <v>4997</v>
      </c>
      <c r="G68" s="43">
        <v>2593</v>
      </c>
      <c r="H68" s="151">
        <v>2404</v>
      </c>
      <c r="I68" s="42">
        <f>SUM(J68:K68)</f>
        <v>3977</v>
      </c>
      <c r="J68" s="43">
        <v>2046</v>
      </c>
      <c r="K68" s="151">
        <v>1931</v>
      </c>
    </row>
    <row r="69" spans="2:11" ht="30" customHeight="1">
      <c r="B69" s="566" t="s">
        <v>371</v>
      </c>
      <c r="C69" s="661"/>
      <c r="D69" s="661"/>
      <c r="E69" s="629"/>
      <c r="F69" s="42">
        <f aca="true" t="shared" si="3" ref="F69:F82">SUM(G69+H69)</f>
        <v>4380</v>
      </c>
      <c r="G69" s="43">
        <v>2174</v>
      </c>
      <c r="H69" s="151">
        <v>2206</v>
      </c>
      <c r="I69" s="42">
        <f aca="true" t="shared" si="4" ref="I69:I82">SUM(J69+K69)</f>
        <v>4983</v>
      </c>
      <c r="J69" s="43">
        <v>2577</v>
      </c>
      <c r="K69" s="151">
        <v>2406</v>
      </c>
    </row>
    <row r="70" spans="2:11" ht="30" customHeight="1">
      <c r="B70" s="566" t="s">
        <v>372</v>
      </c>
      <c r="C70" s="661"/>
      <c r="D70" s="661"/>
      <c r="E70" s="629"/>
      <c r="F70" s="42">
        <f t="shared" si="3"/>
        <v>4171</v>
      </c>
      <c r="G70" s="43">
        <v>2092</v>
      </c>
      <c r="H70" s="151">
        <v>2079</v>
      </c>
      <c r="I70" s="42">
        <f t="shared" si="4"/>
        <v>4281</v>
      </c>
      <c r="J70" s="43">
        <v>2120</v>
      </c>
      <c r="K70" s="151">
        <v>2161</v>
      </c>
    </row>
    <row r="71" spans="2:11" ht="30" customHeight="1">
      <c r="B71" s="566" t="s">
        <v>373</v>
      </c>
      <c r="C71" s="661"/>
      <c r="D71" s="661"/>
      <c r="E71" s="629"/>
      <c r="F71" s="42">
        <f t="shared" si="3"/>
        <v>4257</v>
      </c>
      <c r="G71" s="43">
        <v>2160</v>
      </c>
      <c r="H71" s="151">
        <v>2097</v>
      </c>
      <c r="I71" s="42">
        <f t="shared" si="4"/>
        <v>4097</v>
      </c>
      <c r="J71" s="43">
        <v>2053</v>
      </c>
      <c r="K71" s="151">
        <v>2044</v>
      </c>
    </row>
    <row r="72" spans="2:11" ht="30" customHeight="1">
      <c r="B72" s="566" t="s">
        <v>374</v>
      </c>
      <c r="C72" s="661"/>
      <c r="D72" s="661"/>
      <c r="E72" s="629"/>
      <c r="F72" s="42">
        <f t="shared" si="3"/>
        <v>5117</v>
      </c>
      <c r="G72" s="43">
        <v>2502</v>
      </c>
      <c r="H72" s="151">
        <v>2615</v>
      </c>
      <c r="I72" s="42">
        <f t="shared" si="4"/>
        <v>4180</v>
      </c>
      <c r="J72" s="43">
        <v>2106</v>
      </c>
      <c r="K72" s="151">
        <v>2074</v>
      </c>
    </row>
    <row r="73" spans="2:11" ht="30" customHeight="1">
      <c r="B73" s="566" t="s">
        <v>375</v>
      </c>
      <c r="C73" s="661"/>
      <c r="D73" s="661"/>
      <c r="E73" s="629"/>
      <c r="F73" s="42">
        <f t="shared" si="3"/>
        <v>5870</v>
      </c>
      <c r="G73" s="43">
        <v>2934</v>
      </c>
      <c r="H73" s="151">
        <v>2936</v>
      </c>
      <c r="I73" s="42">
        <f t="shared" si="4"/>
        <v>4999</v>
      </c>
      <c r="J73" s="43">
        <v>2406</v>
      </c>
      <c r="K73" s="151">
        <v>2593</v>
      </c>
    </row>
    <row r="74" spans="2:11" ht="30" customHeight="1">
      <c r="B74" s="566" t="s">
        <v>376</v>
      </c>
      <c r="C74" s="661"/>
      <c r="D74" s="661"/>
      <c r="E74" s="629"/>
      <c r="F74" s="42">
        <f t="shared" si="3"/>
        <v>4483</v>
      </c>
      <c r="G74" s="43">
        <v>2206</v>
      </c>
      <c r="H74" s="151">
        <v>2277</v>
      </c>
      <c r="I74" s="42">
        <f t="shared" si="4"/>
        <v>5676</v>
      </c>
      <c r="J74" s="43">
        <v>2813</v>
      </c>
      <c r="K74" s="151">
        <v>2863</v>
      </c>
    </row>
    <row r="75" spans="2:11" ht="30" customHeight="1">
      <c r="B75" s="566" t="s">
        <v>377</v>
      </c>
      <c r="C75" s="661"/>
      <c r="D75" s="661"/>
      <c r="E75" s="629"/>
      <c r="F75" s="42">
        <f t="shared" si="3"/>
        <v>3757</v>
      </c>
      <c r="G75" s="43">
        <v>1796</v>
      </c>
      <c r="H75" s="151">
        <v>1961</v>
      </c>
      <c r="I75" s="42">
        <f t="shared" si="4"/>
        <v>4218</v>
      </c>
      <c r="J75" s="43">
        <v>2022</v>
      </c>
      <c r="K75" s="151">
        <v>2196</v>
      </c>
    </row>
    <row r="76" spans="2:11" ht="30" customHeight="1">
      <c r="B76" s="566" t="s">
        <v>378</v>
      </c>
      <c r="C76" s="661"/>
      <c r="D76" s="661"/>
      <c r="E76" s="629"/>
      <c r="F76" s="42">
        <f t="shared" si="3"/>
        <v>3260</v>
      </c>
      <c r="G76" s="43">
        <v>1452</v>
      </c>
      <c r="H76" s="151">
        <v>1808</v>
      </c>
      <c r="I76" s="42">
        <f t="shared" si="4"/>
        <v>3446</v>
      </c>
      <c r="J76" s="43">
        <v>1581</v>
      </c>
      <c r="K76" s="151">
        <v>1865</v>
      </c>
    </row>
    <row r="77" spans="2:11" ht="30" customHeight="1">
      <c r="B77" s="566" t="s">
        <v>379</v>
      </c>
      <c r="C77" s="661"/>
      <c r="D77" s="661"/>
      <c r="E77" s="629"/>
      <c r="F77" s="42">
        <f t="shared" si="3"/>
        <v>2538</v>
      </c>
      <c r="G77" s="43">
        <v>1032</v>
      </c>
      <c r="H77" s="151">
        <v>1506</v>
      </c>
      <c r="I77" s="42">
        <f t="shared" si="4"/>
        <v>2663</v>
      </c>
      <c r="J77" s="43">
        <v>1087</v>
      </c>
      <c r="K77" s="151">
        <v>1576</v>
      </c>
    </row>
    <row r="78" spans="2:11" ht="30" customHeight="1">
      <c r="B78" s="566" t="s">
        <v>380</v>
      </c>
      <c r="C78" s="661"/>
      <c r="D78" s="661"/>
      <c r="E78" s="629"/>
      <c r="F78" s="42">
        <f t="shared" si="3"/>
        <v>1409</v>
      </c>
      <c r="G78" s="43">
        <v>429</v>
      </c>
      <c r="H78" s="151">
        <v>980</v>
      </c>
      <c r="I78" s="42">
        <f t="shared" si="4"/>
        <v>1775</v>
      </c>
      <c r="J78" s="43">
        <v>613</v>
      </c>
      <c r="K78" s="151">
        <v>1162</v>
      </c>
    </row>
    <row r="79" spans="2:11" ht="30" customHeight="1">
      <c r="B79" s="566" t="s">
        <v>381</v>
      </c>
      <c r="C79" s="661"/>
      <c r="D79" s="661"/>
      <c r="E79" s="629"/>
      <c r="F79" s="42">
        <f t="shared" si="3"/>
        <v>609</v>
      </c>
      <c r="G79" s="43">
        <v>127</v>
      </c>
      <c r="H79" s="151">
        <v>482</v>
      </c>
      <c r="I79" s="42">
        <f t="shared" si="4"/>
        <v>794</v>
      </c>
      <c r="J79" s="43">
        <v>206</v>
      </c>
      <c r="K79" s="151">
        <v>588</v>
      </c>
    </row>
    <row r="80" spans="2:11" ht="30" customHeight="1">
      <c r="B80" s="566" t="s">
        <v>382</v>
      </c>
      <c r="C80" s="661"/>
      <c r="D80" s="661"/>
      <c r="E80" s="629"/>
      <c r="F80" s="42">
        <f t="shared" si="3"/>
        <v>173</v>
      </c>
      <c r="G80" s="43">
        <v>38</v>
      </c>
      <c r="H80" s="151">
        <v>135</v>
      </c>
      <c r="I80" s="42">
        <f t="shared" si="4"/>
        <v>199</v>
      </c>
      <c r="J80" s="43">
        <v>26</v>
      </c>
      <c r="K80" s="151">
        <v>173</v>
      </c>
    </row>
    <row r="81" spans="2:11" ht="30" customHeight="1">
      <c r="B81" s="566" t="s">
        <v>138</v>
      </c>
      <c r="C81" s="661"/>
      <c r="D81" s="661"/>
      <c r="E81" s="629"/>
      <c r="F81" s="42">
        <f t="shared" si="3"/>
        <v>30</v>
      </c>
      <c r="G81" s="43">
        <v>7</v>
      </c>
      <c r="H81" s="151">
        <v>23</v>
      </c>
      <c r="I81" s="42">
        <f t="shared" si="4"/>
        <v>36</v>
      </c>
      <c r="J81" s="43">
        <v>5</v>
      </c>
      <c r="K81" s="151">
        <v>31</v>
      </c>
    </row>
    <row r="82" spans="2:11" ht="30" customHeight="1">
      <c r="B82" s="565" t="s">
        <v>53</v>
      </c>
      <c r="C82" s="662"/>
      <c r="D82" s="662"/>
      <c r="E82" s="626"/>
      <c r="F82" s="152">
        <f t="shared" si="3"/>
        <v>163</v>
      </c>
      <c r="G82" s="43">
        <v>119</v>
      </c>
      <c r="H82" s="269">
        <v>44</v>
      </c>
      <c r="I82" s="152">
        <f t="shared" si="4"/>
        <v>131</v>
      </c>
      <c r="J82" s="268">
        <v>88</v>
      </c>
      <c r="K82" s="269">
        <v>43</v>
      </c>
    </row>
    <row r="83" spans="7:11" ht="15.75" customHeight="1">
      <c r="G83" s="150"/>
      <c r="J83" s="416"/>
      <c r="K83" s="417" t="s">
        <v>125</v>
      </c>
    </row>
  </sheetData>
  <sheetProtection/>
  <mergeCells count="94">
    <mergeCell ref="B56:E57"/>
    <mergeCell ref="F56:H56"/>
    <mergeCell ref="D35:D36"/>
    <mergeCell ref="D19:D20"/>
    <mergeCell ref="I55:K55"/>
    <mergeCell ref="D31:D32"/>
    <mergeCell ref="I56:K56"/>
    <mergeCell ref="B51:D52"/>
    <mergeCell ref="B47:B48"/>
    <mergeCell ref="C47:C48"/>
    <mergeCell ref="D47:D48"/>
    <mergeCell ref="B49:D50"/>
    <mergeCell ref="B41:B42"/>
    <mergeCell ref="C41:C42"/>
    <mergeCell ref="I2:K2"/>
    <mergeCell ref="B37:B38"/>
    <mergeCell ref="C37:C38"/>
    <mergeCell ref="B33:B34"/>
    <mergeCell ref="C33:C34"/>
    <mergeCell ref="D33:D34"/>
    <mergeCell ref="B35:B36"/>
    <mergeCell ref="C35:C36"/>
    <mergeCell ref="B31:B32"/>
    <mergeCell ref="C31:C32"/>
    <mergeCell ref="D37:D38"/>
    <mergeCell ref="B45:B46"/>
    <mergeCell ref="D41:D42"/>
    <mergeCell ref="C45:C46"/>
    <mergeCell ref="D45:D46"/>
    <mergeCell ref="B43:B44"/>
    <mergeCell ref="C43:C44"/>
    <mergeCell ref="D43:D44"/>
    <mergeCell ref="B17:B18"/>
    <mergeCell ref="B21:B22"/>
    <mergeCell ref="C21:C22"/>
    <mergeCell ref="D21:D22"/>
    <mergeCell ref="B39:B40"/>
    <mergeCell ref="C39:C40"/>
    <mergeCell ref="D39:D40"/>
    <mergeCell ref="B29:B30"/>
    <mergeCell ref="C29:C30"/>
    <mergeCell ref="D29:D30"/>
    <mergeCell ref="D25:D26"/>
    <mergeCell ref="C23:C24"/>
    <mergeCell ref="D23:D24"/>
    <mergeCell ref="B27:B28"/>
    <mergeCell ref="C27:C28"/>
    <mergeCell ref="D27:D28"/>
    <mergeCell ref="C15:C16"/>
    <mergeCell ref="B23:B24"/>
    <mergeCell ref="D15:D16"/>
    <mergeCell ref="B15:B16"/>
    <mergeCell ref="B25:B26"/>
    <mergeCell ref="C25:C26"/>
    <mergeCell ref="D17:D18"/>
    <mergeCell ref="B19:B20"/>
    <mergeCell ref="C19:C20"/>
    <mergeCell ref="C17:C18"/>
    <mergeCell ref="D11:D12"/>
    <mergeCell ref="B13:B14"/>
    <mergeCell ref="C13:C14"/>
    <mergeCell ref="D13:D14"/>
    <mergeCell ref="F3:H3"/>
    <mergeCell ref="I3:K3"/>
    <mergeCell ref="B64:E64"/>
    <mergeCell ref="B63:E63"/>
    <mergeCell ref="B62:E62"/>
    <mergeCell ref="B3:E4"/>
    <mergeCell ref="B9:B10"/>
    <mergeCell ref="B6:D7"/>
    <mergeCell ref="D9:D10"/>
    <mergeCell ref="C9:C10"/>
    <mergeCell ref="B11:B12"/>
    <mergeCell ref="C11:C12"/>
    <mergeCell ref="B73:E73"/>
    <mergeCell ref="B59:E59"/>
    <mergeCell ref="B61:E61"/>
    <mergeCell ref="B71:E71"/>
    <mergeCell ref="B70:E70"/>
    <mergeCell ref="B69:E69"/>
    <mergeCell ref="B68:E68"/>
    <mergeCell ref="B67:E67"/>
    <mergeCell ref="B66:E66"/>
    <mergeCell ref="B65:E65"/>
    <mergeCell ref="B72:E72"/>
    <mergeCell ref="B82:E82"/>
    <mergeCell ref="B81:E81"/>
    <mergeCell ref="B80:E80"/>
    <mergeCell ref="B79:E79"/>
    <mergeCell ref="B78:E78"/>
    <mergeCell ref="B77:E77"/>
    <mergeCell ref="B76:E76"/>
    <mergeCell ref="B75:E75"/>
    <mergeCell ref="B74:E74"/>
  </mergeCells>
  <printOptions/>
  <pageMargins left="0.6692913385826772" right="0.4330708661417323" top="0.5905511811023623" bottom="0.2755905511811024" header="0.5118110236220472" footer="0.35433070866141736"/>
  <pageSetup firstPageNumber="26" useFirstPageNumber="1" horizontalDpi="600" verticalDpi="600" orientation="portrait" paperSize="9" scale="99" r:id="rId2"/>
  <headerFooter alignWithMargins="0">
    <oddFooter>&amp;C&amp;"ＭＳ 明朝,標準"&amp;P</oddFooter>
  </headerFooter>
  <rowBreaks count="1" manualBreakCount="1">
    <brk id="53" max="1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7"/>
  <sheetViews>
    <sheetView zoomScaleSheetLayoutView="100" workbookViewId="0" topLeftCell="B25">
      <selection activeCell="I11" sqref="I11"/>
    </sheetView>
  </sheetViews>
  <sheetFormatPr defaultColWidth="9.00390625" defaultRowHeight="13.5"/>
  <cols>
    <col min="1" max="1" width="2.25390625" style="8" customWidth="1"/>
    <col min="2" max="2" width="14.50390625" style="8" customWidth="1"/>
    <col min="3" max="3" width="13.375" style="8" customWidth="1"/>
    <col min="4" max="4" width="14.25390625" style="8" customWidth="1"/>
    <col min="5" max="5" width="15.375" style="8" customWidth="1"/>
    <col min="6" max="6" width="11.75390625" style="8" customWidth="1"/>
    <col min="7" max="7" width="9.00390625" style="8" customWidth="1"/>
    <col min="8" max="8" width="9.25390625" style="8" customWidth="1"/>
    <col min="9" max="9" width="9.00390625" style="8" customWidth="1"/>
    <col min="10" max="10" width="11.50390625" style="8" customWidth="1"/>
    <col min="11" max="11" width="11.625" style="8" bestFit="1" customWidth="1"/>
    <col min="12" max="12" width="14.625" style="8" customWidth="1"/>
    <col min="13" max="13" width="15.00390625" style="8" bestFit="1" customWidth="1"/>
    <col min="14" max="16384" width="9.00390625" style="8" customWidth="1"/>
  </cols>
  <sheetData>
    <row r="1" spans="2:3" ht="5.25" customHeight="1">
      <c r="B1" s="7"/>
      <c r="C1" s="7"/>
    </row>
    <row r="2" spans="2:8" ht="18" customHeight="1">
      <c r="B2" s="77" t="s">
        <v>55</v>
      </c>
      <c r="C2" s="77"/>
      <c r="D2" s="26"/>
      <c r="E2" s="26"/>
      <c r="F2" s="26"/>
      <c r="G2" s="26"/>
      <c r="H2" s="26"/>
    </row>
    <row r="3" spans="1:8" ht="17.25" customHeight="1">
      <c r="A3" s="9"/>
      <c r="B3" s="26"/>
      <c r="C3" s="230"/>
      <c r="D3" s="230"/>
      <c r="E3" s="230"/>
      <c r="F3" s="572" t="s">
        <v>469</v>
      </c>
      <c r="G3" s="617"/>
      <c r="H3" s="617"/>
    </row>
    <row r="4" spans="1:8" ht="15" customHeight="1">
      <c r="A4" s="15"/>
      <c r="B4" s="573" t="s">
        <v>104</v>
      </c>
      <c r="C4" s="570" t="s">
        <v>54</v>
      </c>
      <c r="D4" s="428" t="s">
        <v>56</v>
      </c>
      <c r="E4" s="428" t="s">
        <v>57</v>
      </c>
      <c r="F4" s="428" t="s">
        <v>58</v>
      </c>
      <c r="G4" s="573" t="s">
        <v>53</v>
      </c>
      <c r="H4" s="570" t="s">
        <v>107</v>
      </c>
    </row>
    <row r="5" spans="1:8" ht="15" customHeight="1">
      <c r="A5" s="9"/>
      <c r="B5" s="575"/>
      <c r="C5" s="571"/>
      <c r="D5" s="429" t="s">
        <v>59</v>
      </c>
      <c r="E5" s="429" t="s">
        <v>60</v>
      </c>
      <c r="F5" s="429" t="s">
        <v>61</v>
      </c>
      <c r="G5" s="575"/>
      <c r="H5" s="571"/>
    </row>
    <row r="6" spans="1:8" ht="13.5" customHeight="1">
      <c r="A6" s="9"/>
      <c r="B6" s="430"/>
      <c r="C6" s="70" t="s">
        <v>20</v>
      </c>
      <c r="D6" s="431" t="s">
        <v>20</v>
      </c>
      <c r="E6" s="431" t="s">
        <v>20</v>
      </c>
      <c r="F6" s="431" t="s">
        <v>20</v>
      </c>
      <c r="G6" s="431" t="s">
        <v>20</v>
      </c>
      <c r="H6" s="432"/>
    </row>
    <row r="7" spans="1:8" ht="15.75" customHeight="1">
      <c r="A7" s="9"/>
      <c r="B7" s="433" t="s">
        <v>429</v>
      </c>
      <c r="C7" s="36">
        <v>67198</v>
      </c>
      <c r="D7" s="37">
        <v>8782</v>
      </c>
      <c r="E7" s="37">
        <v>41282</v>
      </c>
      <c r="F7" s="37">
        <v>16971</v>
      </c>
      <c r="G7" s="28">
        <v>163</v>
      </c>
      <c r="H7" s="434">
        <f>F7/C7</f>
        <v>0.25255215929045505</v>
      </c>
    </row>
    <row r="8" spans="1:8" ht="15.75" customHeight="1">
      <c r="A8" s="9"/>
      <c r="B8" s="433">
        <v>25</v>
      </c>
      <c r="C8" s="36">
        <v>66654</v>
      </c>
      <c r="D8" s="37">
        <v>8574</v>
      </c>
      <c r="E8" s="37">
        <v>40305</v>
      </c>
      <c r="F8" s="37">
        <v>17612</v>
      </c>
      <c r="G8" s="28">
        <v>163</v>
      </c>
      <c r="H8" s="434">
        <f>F8/C8</f>
        <v>0.26423020373871037</v>
      </c>
    </row>
    <row r="9" spans="1:8" ht="15.75" customHeight="1">
      <c r="A9" s="9"/>
      <c r="B9" s="433">
        <v>26</v>
      </c>
      <c r="C9" s="36">
        <v>66388</v>
      </c>
      <c r="D9" s="37">
        <v>8411</v>
      </c>
      <c r="E9" s="37">
        <v>39507</v>
      </c>
      <c r="F9" s="37">
        <v>18307</v>
      </c>
      <c r="G9" s="28">
        <v>163</v>
      </c>
      <c r="H9" s="434">
        <f>F9/C9</f>
        <v>0.2757576670482617</v>
      </c>
    </row>
    <row r="10" spans="1:8" ht="15.75" customHeight="1">
      <c r="A10" s="9"/>
      <c r="B10" s="433">
        <v>27</v>
      </c>
      <c r="C10" s="36">
        <v>65708</v>
      </c>
      <c r="D10" s="37">
        <v>8110</v>
      </c>
      <c r="E10" s="37">
        <v>38660</v>
      </c>
      <c r="F10" s="37">
        <v>18807</v>
      </c>
      <c r="G10" s="28">
        <v>131</v>
      </c>
      <c r="H10" s="434">
        <f>F10/C10</f>
        <v>0.28622085590795643</v>
      </c>
    </row>
    <row r="11" spans="1:8" ht="15.75" customHeight="1">
      <c r="A11" s="9"/>
      <c r="B11" s="435">
        <v>28</v>
      </c>
      <c r="C11" s="176">
        <v>65230</v>
      </c>
      <c r="D11" s="176">
        <v>7849</v>
      </c>
      <c r="E11" s="176">
        <v>37914</v>
      </c>
      <c r="F11" s="176">
        <v>19336</v>
      </c>
      <c r="G11" s="230">
        <v>131</v>
      </c>
      <c r="H11" s="436">
        <f>F11/C11</f>
        <v>0.29642802391537637</v>
      </c>
    </row>
    <row r="12" spans="2:8" ht="16.5" customHeight="1">
      <c r="B12" s="26"/>
      <c r="C12" s="26"/>
      <c r="D12" s="26"/>
      <c r="E12" s="26"/>
      <c r="F12" s="147"/>
      <c r="G12" s="147"/>
      <c r="H12" s="210" t="s">
        <v>105</v>
      </c>
    </row>
    <row r="13" spans="2:8" ht="16.5" customHeight="1">
      <c r="B13" s="675" t="s">
        <v>434</v>
      </c>
      <c r="C13" s="675"/>
      <c r="D13" s="675"/>
      <c r="E13" s="675"/>
      <c r="F13" s="675"/>
      <c r="G13" s="675"/>
      <c r="H13" s="675"/>
    </row>
    <row r="14" spans="5:8" ht="18.75" customHeight="1">
      <c r="E14" s="138"/>
      <c r="F14" s="139"/>
      <c r="G14" s="139"/>
      <c r="H14" s="139"/>
    </row>
    <row r="15" ht="27" customHeight="1"/>
    <row r="27" spans="10:13" ht="13.5">
      <c r="J27" s="178"/>
      <c r="K27" s="2" t="s">
        <v>146</v>
      </c>
      <c r="L27" s="2" t="s">
        <v>147</v>
      </c>
      <c r="M27" s="2" t="s">
        <v>148</v>
      </c>
    </row>
    <row r="28" spans="10:13" ht="13.5">
      <c r="J28" s="179" t="s">
        <v>427</v>
      </c>
      <c r="K28" s="2">
        <v>10238</v>
      </c>
      <c r="L28" s="2">
        <v>45783</v>
      </c>
      <c r="M28" s="2">
        <v>14100</v>
      </c>
    </row>
    <row r="29" spans="10:13" ht="13.5">
      <c r="J29" s="179" t="s">
        <v>426</v>
      </c>
      <c r="K29" s="2">
        <v>9824</v>
      </c>
      <c r="L29" s="2">
        <v>43777</v>
      </c>
      <c r="M29" s="2">
        <v>15296</v>
      </c>
    </row>
    <row r="30" spans="10:13" ht="13.5">
      <c r="J30" s="179" t="s">
        <v>425</v>
      </c>
      <c r="K30" s="2">
        <v>9196</v>
      </c>
      <c r="L30" s="2">
        <v>42357</v>
      </c>
      <c r="M30" s="2">
        <v>16259</v>
      </c>
    </row>
    <row r="31" spans="10:13" ht="13.5">
      <c r="J31" s="179" t="s">
        <v>404</v>
      </c>
      <c r="K31" s="2">
        <v>8574</v>
      </c>
      <c r="L31" s="2">
        <v>40305</v>
      </c>
      <c r="M31" s="2">
        <v>17612</v>
      </c>
    </row>
    <row r="32" spans="10:13" ht="13.5">
      <c r="J32" s="179" t="s">
        <v>415</v>
      </c>
      <c r="K32" s="2">
        <v>7849</v>
      </c>
      <c r="L32" s="2">
        <v>37914</v>
      </c>
      <c r="M32" s="2">
        <v>19336</v>
      </c>
    </row>
    <row r="33" spans="10:13" ht="13.5">
      <c r="J33" s="178"/>
      <c r="K33" s="2"/>
      <c r="L33" s="2"/>
      <c r="M33" s="2"/>
    </row>
    <row r="36" spans="10:14" ht="13.5">
      <c r="J36" s="9"/>
      <c r="K36" s="9"/>
      <c r="L36" s="9"/>
      <c r="M36" s="9"/>
      <c r="N36" s="9"/>
    </row>
    <row r="37" spans="10:14" ht="13.5">
      <c r="J37" s="2"/>
      <c r="K37" s="2"/>
      <c r="L37" s="2"/>
      <c r="M37" s="2"/>
      <c r="N37" s="9"/>
    </row>
    <row r="38" spans="10:14" ht="13.5">
      <c r="J38" s="2"/>
      <c r="K38" s="2"/>
      <c r="L38" s="2"/>
      <c r="M38" s="2"/>
      <c r="N38" s="9"/>
    </row>
    <row r="39" spans="10:14" ht="13.5">
      <c r="J39" s="2"/>
      <c r="K39" s="2"/>
      <c r="L39" s="2"/>
      <c r="M39" s="2"/>
      <c r="N39" s="9"/>
    </row>
    <row r="40" spans="10:14" ht="13.5">
      <c r="J40" s="2"/>
      <c r="K40" s="2"/>
      <c r="L40" s="2"/>
      <c r="M40" s="2"/>
      <c r="N40" s="9"/>
    </row>
    <row r="41" spans="10:14" ht="13.5">
      <c r="J41" s="2"/>
      <c r="K41" s="2"/>
      <c r="L41" s="2"/>
      <c r="M41" s="2"/>
      <c r="N41" s="9"/>
    </row>
    <row r="42" spans="10:14" ht="13.5">
      <c r="J42" s="2"/>
      <c r="K42" s="2"/>
      <c r="L42" s="2"/>
      <c r="M42" s="2"/>
      <c r="N42" s="9"/>
    </row>
    <row r="43" spans="10:14" ht="13.5">
      <c r="J43" s="2"/>
      <c r="K43" s="2"/>
      <c r="L43" s="2"/>
      <c r="M43" s="2"/>
      <c r="N43" s="9"/>
    </row>
    <row r="44" spans="11:13" ht="13.5">
      <c r="K44" s="14" t="s">
        <v>146</v>
      </c>
      <c r="L44" s="14" t="s">
        <v>147</v>
      </c>
      <c r="M44" s="14" t="s">
        <v>148</v>
      </c>
    </row>
    <row r="45" spans="10:14" ht="13.5">
      <c r="J45" s="179" t="s">
        <v>415</v>
      </c>
      <c r="K45" s="2">
        <v>7849</v>
      </c>
      <c r="L45" s="2">
        <v>37914</v>
      </c>
      <c r="M45" s="2">
        <v>19336</v>
      </c>
      <c r="N45" s="17"/>
    </row>
    <row r="46" ht="13.5">
      <c r="N46" s="17"/>
    </row>
    <row r="47" ht="13.5">
      <c r="N47" s="17"/>
    </row>
    <row r="48" ht="13.5">
      <c r="N48" s="17"/>
    </row>
    <row r="49" ht="13.5">
      <c r="N49" s="17"/>
    </row>
    <row r="50" ht="13.5">
      <c r="N50" s="2"/>
    </row>
    <row r="51" ht="13.5">
      <c r="N51" s="2"/>
    </row>
    <row r="52" ht="13.5">
      <c r="N52" s="2"/>
    </row>
    <row r="53" ht="13.5">
      <c r="N53" s="2"/>
    </row>
    <row r="54" ht="13.5">
      <c r="N54" s="2"/>
    </row>
    <row r="55" ht="13.5">
      <c r="N55" s="2"/>
    </row>
    <row r="56" ht="13.5">
      <c r="N56" s="2"/>
    </row>
    <row r="57" ht="13.5">
      <c r="N57" s="2"/>
    </row>
  </sheetData>
  <sheetProtection/>
  <mergeCells count="6">
    <mergeCell ref="B13:H13"/>
    <mergeCell ref="B4:B5"/>
    <mergeCell ref="F3:H3"/>
    <mergeCell ref="C4:C5"/>
    <mergeCell ref="G4:G5"/>
    <mergeCell ref="H4:H5"/>
  </mergeCells>
  <printOptions/>
  <pageMargins left="0.7480314960629921" right="0.31496062992125984" top="0.984251968503937" bottom="0.07874015748031496" header="0.5118110236220472" footer="0.31496062992125984"/>
  <pageSetup firstPageNumber="28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136"/>
  <sheetViews>
    <sheetView view="pageBreakPreview" zoomScaleNormal="75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.25" style="0" customWidth="1"/>
    <col min="2" max="2" width="7.75390625" style="0" customWidth="1"/>
    <col min="7" max="7" width="6.00390625" style="0" customWidth="1"/>
    <col min="8" max="8" width="3.625" style="0" customWidth="1"/>
    <col min="9" max="10" width="3.125" style="0" customWidth="1"/>
    <col min="11" max="11" width="8.375" style="0" customWidth="1"/>
    <col min="12" max="12" width="3.125" style="0" customWidth="1"/>
    <col min="13" max="13" width="2.875" style="0" customWidth="1"/>
    <col min="14" max="14" width="6.00390625" style="0" customWidth="1"/>
  </cols>
  <sheetData>
    <row r="1" spans="2:13" ht="31.5" customHeight="1">
      <c r="B1" s="21" t="s">
        <v>463</v>
      </c>
      <c r="K1" s="20"/>
      <c r="L1" s="20"/>
      <c r="M1" s="20"/>
    </row>
    <row r="2" spans="11:25" ht="15.75" customHeight="1">
      <c r="K2" s="20"/>
      <c r="L2" s="20"/>
      <c r="M2" s="20"/>
      <c r="W2" s="180" t="s">
        <v>448</v>
      </c>
      <c r="Y2" s="180" t="s">
        <v>449</v>
      </c>
    </row>
    <row r="3" spans="8:18" ht="24.75" customHeight="1">
      <c r="H3" s="493" t="s">
        <v>428</v>
      </c>
      <c r="I3" s="494"/>
      <c r="J3" s="494"/>
      <c r="K3" s="494"/>
      <c r="L3" s="494"/>
      <c r="M3" s="495"/>
      <c r="P3" s="492" t="s">
        <v>419</v>
      </c>
      <c r="Q3" s="492"/>
      <c r="R3" s="492"/>
    </row>
    <row r="4" spans="8:19" ht="6.75" customHeight="1">
      <c r="H4" s="23"/>
      <c r="I4" s="169"/>
      <c r="J4" s="169"/>
      <c r="K4" s="169"/>
      <c r="L4" s="169"/>
      <c r="M4" s="169"/>
      <c r="S4" s="49"/>
    </row>
    <row r="5" spans="11:13" ht="12.75" customHeight="1">
      <c r="K5" s="20"/>
      <c r="L5" s="20"/>
      <c r="M5" s="20"/>
    </row>
    <row r="6" spans="9:13" ht="12.75" customHeight="1">
      <c r="I6" s="172" t="s">
        <v>110</v>
      </c>
      <c r="J6" s="172"/>
      <c r="K6" s="24"/>
      <c r="L6" s="24"/>
      <c r="M6" s="24"/>
    </row>
    <row r="7" spans="9:27" ht="12.75" customHeight="1">
      <c r="I7" s="173"/>
      <c r="J7" s="173"/>
      <c r="K7" s="423" t="s">
        <v>383</v>
      </c>
      <c r="L7" s="420"/>
      <c r="M7" s="25"/>
      <c r="W7" s="170">
        <v>1087</v>
      </c>
      <c r="X7" s="18" t="s">
        <v>309</v>
      </c>
      <c r="Y7" s="170">
        <v>1103</v>
      </c>
      <c r="AA7" s="18"/>
    </row>
    <row r="8" spans="9:27" ht="15.75" customHeight="1">
      <c r="I8" s="173"/>
      <c r="J8" s="173"/>
      <c r="K8" s="418"/>
      <c r="L8" s="418"/>
      <c r="M8" s="25"/>
      <c r="W8" s="171">
        <v>1439</v>
      </c>
      <c r="X8" s="18" t="s">
        <v>310</v>
      </c>
      <c r="Y8" s="170">
        <v>1376</v>
      </c>
      <c r="AA8" s="18"/>
    </row>
    <row r="9" spans="9:27" ht="12.75" customHeight="1">
      <c r="I9" s="173"/>
      <c r="J9" s="173"/>
      <c r="K9" s="424" t="s">
        <v>385</v>
      </c>
      <c r="L9" s="418"/>
      <c r="M9" s="24"/>
      <c r="W9" s="171">
        <v>1577</v>
      </c>
      <c r="X9" s="18" t="s">
        <v>311</v>
      </c>
      <c r="Y9" s="170">
        <v>1528</v>
      </c>
      <c r="AA9" s="18"/>
    </row>
    <row r="10" spans="9:27" ht="12.75" customHeight="1">
      <c r="I10" s="173"/>
      <c r="J10" s="173"/>
      <c r="K10" s="420"/>
      <c r="L10" s="420"/>
      <c r="M10" s="24"/>
      <c r="W10" s="170">
        <v>1586</v>
      </c>
      <c r="X10" s="18" t="s">
        <v>312</v>
      </c>
      <c r="Y10" s="170">
        <v>1652</v>
      </c>
      <c r="AA10" s="18"/>
    </row>
    <row r="11" spans="9:27" ht="11.25" customHeight="1">
      <c r="I11" s="496" t="s">
        <v>110</v>
      </c>
      <c r="J11" s="496"/>
      <c r="K11" s="418"/>
      <c r="L11" s="418"/>
      <c r="M11" s="25"/>
      <c r="W11" s="170">
        <v>1374</v>
      </c>
      <c r="X11" s="18" t="s">
        <v>313</v>
      </c>
      <c r="Y11" s="170">
        <v>1406</v>
      </c>
      <c r="AA11" s="18"/>
    </row>
    <row r="12" spans="9:27" ht="12.75" customHeight="1">
      <c r="I12" s="496"/>
      <c r="J12" s="496"/>
      <c r="K12" s="424" t="s">
        <v>386</v>
      </c>
      <c r="L12" s="418"/>
      <c r="M12" s="25"/>
      <c r="W12" s="170">
        <v>1509</v>
      </c>
      <c r="X12" s="18" t="s">
        <v>314</v>
      </c>
      <c r="Y12" s="170">
        <v>1376</v>
      </c>
      <c r="AA12" s="18"/>
    </row>
    <row r="13" spans="9:27" ht="12.75" customHeight="1">
      <c r="I13" s="496"/>
      <c r="J13" s="496"/>
      <c r="K13" s="420"/>
      <c r="L13" s="420"/>
      <c r="M13" s="24"/>
      <c r="W13" s="170">
        <v>1662</v>
      </c>
      <c r="X13" s="18" t="s">
        <v>315</v>
      </c>
      <c r="Y13" s="170">
        <v>1578</v>
      </c>
      <c r="AA13" s="18"/>
    </row>
    <row r="14" spans="9:27" ht="11.25" customHeight="1">
      <c r="I14" s="496"/>
      <c r="J14" s="496"/>
      <c r="K14" s="420"/>
      <c r="L14" s="420"/>
      <c r="M14" s="24"/>
      <c r="W14" s="170">
        <v>2046</v>
      </c>
      <c r="X14" s="18" t="s">
        <v>316</v>
      </c>
      <c r="Y14" s="170">
        <v>1931</v>
      </c>
      <c r="AA14" s="18"/>
    </row>
    <row r="15" spans="9:27" ht="12.75" customHeight="1">
      <c r="I15" s="496"/>
      <c r="J15" s="496"/>
      <c r="K15" s="424" t="s">
        <v>387</v>
      </c>
      <c r="L15" s="418"/>
      <c r="M15" s="24"/>
      <c r="W15" s="170">
        <v>2577</v>
      </c>
      <c r="X15" s="18" t="s">
        <v>317</v>
      </c>
      <c r="Y15" s="170">
        <v>2406</v>
      </c>
      <c r="AA15" s="18"/>
    </row>
    <row r="16" spans="9:27" ht="12.75" customHeight="1">
      <c r="I16" s="496"/>
      <c r="J16" s="496"/>
      <c r="K16" s="420"/>
      <c r="L16" s="420"/>
      <c r="M16" s="24"/>
      <c r="W16" s="170">
        <v>2120</v>
      </c>
      <c r="X16" s="18" t="s">
        <v>318</v>
      </c>
      <c r="Y16" s="170">
        <v>2161</v>
      </c>
      <c r="AA16" s="18"/>
    </row>
    <row r="17" spans="9:27" ht="12.75" customHeight="1">
      <c r="I17" s="496"/>
      <c r="J17" s="496"/>
      <c r="K17" s="418"/>
      <c r="L17" s="418"/>
      <c r="M17" s="24"/>
      <c r="W17" s="170">
        <v>2053</v>
      </c>
      <c r="X17" s="18" t="s">
        <v>319</v>
      </c>
      <c r="Y17" s="170">
        <v>2044</v>
      </c>
      <c r="AA17" s="18"/>
    </row>
    <row r="18" spans="9:27" ht="12.75" customHeight="1">
      <c r="I18" s="496"/>
      <c r="J18" s="496"/>
      <c r="K18" s="424" t="s">
        <v>388</v>
      </c>
      <c r="L18" s="418"/>
      <c r="M18" s="24"/>
      <c r="W18" s="170">
        <v>2106</v>
      </c>
      <c r="X18" s="18" t="s">
        <v>320</v>
      </c>
      <c r="Y18" s="170">
        <v>2074</v>
      </c>
      <c r="AA18" s="18"/>
    </row>
    <row r="19" spans="9:27" ht="18" customHeight="1">
      <c r="I19" s="496"/>
      <c r="J19" s="496"/>
      <c r="K19" s="420"/>
      <c r="L19" s="420"/>
      <c r="M19" s="24"/>
      <c r="W19" s="170">
        <v>2406</v>
      </c>
      <c r="X19" s="18" t="s">
        <v>321</v>
      </c>
      <c r="Y19" s="170">
        <v>2593</v>
      </c>
      <c r="AA19" s="18"/>
    </row>
    <row r="20" spans="9:27" ht="13.5" customHeight="1">
      <c r="I20" s="496"/>
      <c r="J20" s="496"/>
      <c r="K20" s="424" t="s">
        <v>389</v>
      </c>
      <c r="L20" s="418"/>
      <c r="M20" s="24"/>
      <c r="W20" s="170">
        <v>2813</v>
      </c>
      <c r="X20" s="18" t="s">
        <v>322</v>
      </c>
      <c r="Y20" s="170">
        <v>2863</v>
      </c>
      <c r="AA20" s="18"/>
    </row>
    <row r="21" spans="9:27" ht="6.75" customHeight="1">
      <c r="I21" s="496"/>
      <c r="J21" s="496"/>
      <c r="K21" s="418"/>
      <c r="L21" s="418"/>
      <c r="M21" s="24"/>
      <c r="W21" s="170">
        <v>2022</v>
      </c>
      <c r="X21" s="18" t="s">
        <v>323</v>
      </c>
      <c r="Y21" s="170">
        <v>2196</v>
      </c>
      <c r="AA21" s="18"/>
    </row>
    <row r="22" spans="9:27" ht="12.75" customHeight="1">
      <c r="I22" s="496"/>
      <c r="J22" s="496"/>
      <c r="K22" s="420"/>
      <c r="L22" s="420"/>
      <c r="M22" s="24"/>
      <c r="W22" s="170">
        <v>1581</v>
      </c>
      <c r="X22" s="18" t="s">
        <v>324</v>
      </c>
      <c r="Y22" s="170">
        <v>1865</v>
      </c>
      <c r="AA22" s="18"/>
    </row>
    <row r="23" spans="9:27" ht="12.75" customHeight="1">
      <c r="I23" s="496"/>
      <c r="J23" s="496"/>
      <c r="K23" s="424" t="s">
        <v>390</v>
      </c>
      <c r="L23" s="418"/>
      <c r="M23" s="24"/>
      <c r="W23" s="170">
        <v>1087</v>
      </c>
      <c r="X23" s="18" t="s">
        <v>325</v>
      </c>
      <c r="Y23" s="170">
        <v>1576</v>
      </c>
      <c r="AA23" s="18"/>
    </row>
    <row r="24" spans="9:27" ht="12.75" customHeight="1">
      <c r="I24" s="496"/>
      <c r="J24" s="496"/>
      <c r="K24" s="418"/>
      <c r="L24" s="418"/>
      <c r="M24" s="174"/>
      <c r="W24" s="170">
        <v>613</v>
      </c>
      <c r="X24" s="18" t="s">
        <v>326</v>
      </c>
      <c r="Y24" s="170">
        <v>1162</v>
      </c>
      <c r="AA24" s="18"/>
    </row>
    <row r="25" spans="9:27" ht="12.75" customHeight="1">
      <c r="I25" s="496"/>
      <c r="J25" s="496"/>
      <c r="K25" s="418"/>
      <c r="L25" s="418"/>
      <c r="M25" s="24"/>
      <c r="W25" s="170">
        <v>206</v>
      </c>
      <c r="X25" s="18" t="s">
        <v>327</v>
      </c>
      <c r="Y25" s="170">
        <v>588</v>
      </c>
      <c r="AA25" s="18"/>
    </row>
    <row r="26" spans="9:27" ht="12.75" customHeight="1">
      <c r="I26" s="496"/>
      <c r="J26" s="496"/>
      <c r="K26" s="424" t="s">
        <v>438</v>
      </c>
      <c r="L26" s="418"/>
      <c r="M26" s="24"/>
      <c r="W26" s="170">
        <v>26</v>
      </c>
      <c r="X26" s="18" t="s">
        <v>328</v>
      </c>
      <c r="Y26" s="170">
        <v>173</v>
      </c>
      <c r="AA26" s="18"/>
    </row>
    <row r="27" spans="9:27" ht="12.75" customHeight="1">
      <c r="I27" s="496"/>
      <c r="J27" s="496"/>
      <c r="K27" s="418"/>
      <c r="L27" s="418"/>
      <c r="M27" s="24"/>
      <c r="W27" s="170">
        <v>5</v>
      </c>
      <c r="X27" s="18" t="s">
        <v>329</v>
      </c>
      <c r="Y27" s="170">
        <v>31</v>
      </c>
      <c r="AA27" s="18"/>
    </row>
    <row r="28" spans="9:27" ht="12.75" customHeight="1">
      <c r="I28" s="22"/>
      <c r="J28" s="22"/>
      <c r="K28" s="418"/>
      <c r="L28" s="418"/>
      <c r="M28" s="24"/>
      <c r="W28" s="18">
        <v>88</v>
      </c>
      <c r="X28" s="18" t="s">
        <v>383</v>
      </c>
      <c r="Y28" s="18">
        <v>43</v>
      </c>
      <c r="AA28" s="18"/>
    </row>
    <row r="29" spans="9:26" ht="12.75" customHeight="1">
      <c r="I29" s="22"/>
      <c r="J29" s="22"/>
      <c r="K29" s="424" t="s">
        <v>391</v>
      </c>
      <c r="L29" s="418"/>
      <c r="M29" s="24"/>
      <c r="Z29" s="18"/>
    </row>
    <row r="30" spans="9:26" ht="12.75" customHeight="1" thickBot="1">
      <c r="I30" s="22"/>
      <c r="J30" s="22"/>
      <c r="K30" s="420"/>
      <c r="L30" s="420"/>
      <c r="M30" s="24"/>
      <c r="Z30" s="18"/>
    </row>
    <row r="31" spans="9:26" ht="12.75" customHeight="1" thickTop="1">
      <c r="I31" s="422"/>
      <c r="J31" s="421"/>
      <c r="K31" s="419"/>
      <c r="L31" s="419"/>
      <c r="M31" s="174"/>
      <c r="W31" s="18"/>
      <c r="X31" s="18"/>
      <c r="Y31" s="18"/>
      <c r="Z31" s="18"/>
    </row>
    <row r="32" spans="9:26" ht="12.75" customHeight="1">
      <c r="I32" s="497" t="s">
        <v>384</v>
      </c>
      <c r="J32" s="497"/>
      <c r="K32" s="424" t="s">
        <v>392</v>
      </c>
      <c r="L32" s="418"/>
      <c r="M32" s="24"/>
      <c r="Z32" s="18"/>
    </row>
    <row r="33" spans="9:26" ht="18" customHeight="1">
      <c r="I33" s="497"/>
      <c r="J33" s="497"/>
      <c r="K33" s="420"/>
      <c r="L33" s="420"/>
      <c r="M33" s="24"/>
      <c r="X33" s="18"/>
      <c r="Z33" s="18"/>
    </row>
    <row r="34" spans="9:13" ht="12.75" customHeight="1">
      <c r="I34" s="497"/>
      <c r="J34" s="497"/>
      <c r="K34" s="424" t="s">
        <v>393</v>
      </c>
      <c r="L34" s="418"/>
      <c r="M34" s="24"/>
    </row>
    <row r="35" spans="2:20" ht="8.25" customHeight="1">
      <c r="B35" s="20"/>
      <c r="C35" s="20"/>
      <c r="D35" s="20"/>
      <c r="E35" s="20"/>
      <c r="F35" s="20"/>
      <c r="G35" s="20"/>
      <c r="H35" s="20"/>
      <c r="I35" s="497"/>
      <c r="J35" s="497"/>
      <c r="K35" s="420"/>
      <c r="L35" s="420"/>
      <c r="M35" s="24"/>
      <c r="N35" s="20"/>
      <c r="O35" s="20"/>
      <c r="P35" s="20"/>
      <c r="Q35" s="20"/>
      <c r="R35" s="20"/>
      <c r="S35" s="20"/>
      <c r="T35" s="20"/>
    </row>
    <row r="36" spans="2:32" s="19" customFormat="1" ht="12.75" customHeight="1">
      <c r="B36" s="20"/>
      <c r="C36" s="20"/>
      <c r="D36" s="20"/>
      <c r="E36" s="20"/>
      <c r="F36" s="20"/>
      <c r="G36" s="20"/>
      <c r="H36" s="20"/>
      <c r="I36" s="497"/>
      <c r="J36" s="497"/>
      <c r="K36" s="420"/>
      <c r="L36" s="420"/>
      <c r="M36" s="24"/>
      <c r="N36" s="20"/>
      <c r="O36" s="20"/>
      <c r="P36" s="20"/>
      <c r="Q36" s="20"/>
      <c r="R36" s="20"/>
      <c r="S36" s="20"/>
      <c r="U36" s="20"/>
      <c r="V36" s="20"/>
      <c r="X36" s="20"/>
      <c r="Z36" s="20"/>
      <c r="AA36" s="20"/>
      <c r="AB36" s="20"/>
      <c r="AC36" s="20"/>
      <c r="AD36" s="20"/>
      <c r="AE36" s="20"/>
      <c r="AF36" s="20"/>
    </row>
    <row r="37" spans="2:20" ht="12.75" customHeight="1">
      <c r="B37" s="20"/>
      <c r="C37" s="20"/>
      <c r="D37" s="20"/>
      <c r="E37" s="20"/>
      <c r="F37" s="20"/>
      <c r="G37" s="20"/>
      <c r="H37" s="20"/>
      <c r="I37" s="497"/>
      <c r="J37" s="497"/>
      <c r="K37" s="424" t="s">
        <v>394</v>
      </c>
      <c r="L37" s="418"/>
      <c r="M37" s="24"/>
      <c r="N37" s="20"/>
      <c r="O37" s="20"/>
      <c r="P37" s="20"/>
      <c r="Q37" s="20"/>
      <c r="R37" s="20"/>
      <c r="S37" s="20"/>
      <c r="T37" s="20"/>
    </row>
    <row r="38" spans="2:20" ht="12.75" customHeight="1">
      <c r="B38" s="20"/>
      <c r="C38" s="20"/>
      <c r="D38" s="20"/>
      <c r="E38" s="20"/>
      <c r="F38" s="20"/>
      <c r="G38" s="20"/>
      <c r="H38" s="20"/>
      <c r="I38" s="497"/>
      <c r="J38" s="497"/>
      <c r="K38" s="420"/>
      <c r="L38" s="420"/>
      <c r="M38" s="24"/>
      <c r="N38" s="20"/>
      <c r="O38" s="20"/>
      <c r="P38" s="20"/>
      <c r="Q38" s="20"/>
      <c r="R38" s="20"/>
      <c r="S38" s="20"/>
      <c r="T38" s="20"/>
    </row>
    <row r="39" spans="2:20" ht="12.75" customHeight="1">
      <c r="B39" s="20"/>
      <c r="C39" s="20"/>
      <c r="D39" s="20"/>
      <c r="E39" s="20"/>
      <c r="F39" s="20"/>
      <c r="G39" s="20"/>
      <c r="H39" s="20"/>
      <c r="I39" s="497"/>
      <c r="J39" s="497"/>
      <c r="K39" s="420"/>
      <c r="L39" s="420"/>
      <c r="M39" s="24"/>
      <c r="N39" s="20"/>
      <c r="O39" s="20"/>
      <c r="P39" s="20"/>
      <c r="Q39" s="20"/>
      <c r="R39" s="20"/>
      <c r="S39" s="20"/>
      <c r="T39" s="20"/>
    </row>
    <row r="40" spans="2:20" ht="12.75" customHeight="1">
      <c r="B40" s="20"/>
      <c r="C40" s="20"/>
      <c r="D40" s="20"/>
      <c r="E40" s="20"/>
      <c r="F40" s="20"/>
      <c r="G40" s="20"/>
      <c r="H40" s="20"/>
      <c r="I40" s="497"/>
      <c r="J40" s="497"/>
      <c r="K40" s="424" t="s">
        <v>395</v>
      </c>
      <c r="L40" s="418"/>
      <c r="M40" s="24"/>
      <c r="N40" s="20"/>
      <c r="O40" s="20"/>
      <c r="P40" s="20"/>
      <c r="Q40" s="20"/>
      <c r="R40" s="20"/>
      <c r="S40" s="20"/>
      <c r="T40" s="20"/>
    </row>
    <row r="41" spans="2:20" ht="12.75" customHeight="1">
      <c r="B41" s="20"/>
      <c r="C41" s="20"/>
      <c r="D41" s="20"/>
      <c r="E41" s="20"/>
      <c r="F41" s="20"/>
      <c r="G41" s="20"/>
      <c r="H41" s="20"/>
      <c r="I41" s="497"/>
      <c r="J41" s="497"/>
      <c r="K41" s="420"/>
      <c r="L41" s="420"/>
      <c r="M41" s="24"/>
      <c r="N41" s="20"/>
      <c r="O41" s="20"/>
      <c r="P41" s="20"/>
      <c r="Q41" s="20"/>
      <c r="R41" s="20"/>
      <c r="S41" s="20"/>
      <c r="T41" s="20"/>
    </row>
    <row r="42" spans="2:20" ht="12.75" customHeight="1">
      <c r="B42" s="20"/>
      <c r="C42" s="20"/>
      <c r="D42" s="20"/>
      <c r="E42" s="20"/>
      <c r="F42" s="20"/>
      <c r="G42" s="20"/>
      <c r="H42" s="20"/>
      <c r="I42" s="497"/>
      <c r="J42" s="497"/>
      <c r="K42" s="420"/>
      <c r="L42" s="420"/>
      <c r="M42" s="24"/>
      <c r="N42" s="20"/>
      <c r="O42" s="20"/>
      <c r="P42" s="20"/>
      <c r="Q42" s="20"/>
      <c r="R42" s="20"/>
      <c r="S42" s="20"/>
      <c r="T42" s="20"/>
    </row>
    <row r="43" spans="2:20" ht="12.75" customHeight="1">
      <c r="B43" s="20"/>
      <c r="C43" s="20"/>
      <c r="D43" s="20"/>
      <c r="E43" s="20"/>
      <c r="F43" s="20"/>
      <c r="G43" s="20"/>
      <c r="H43" s="20"/>
      <c r="I43" s="497"/>
      <c r="J43" s="497"/>
      <c r="K43" s="424" t="s">
        <v>396</v>
      </c>
      <c r="L43" s="418"/>
      <c r="M43" s="24"/>
      <c r="N43" s="20"/>
      <c r="O43" s="20"/>
      <c r="P43" s="20"/>
      <c r="Q43" s="20"/>
      <c r="R43" s="20"/>
      <c r="S43" s="20"/>
      <c r="T43" s="20"/>
    </row>
    <row r="44" spans="9:13" ht="15" customHeight="1">
      <c r="I44" s="497"/>
      <c r="J44" s="497"/>
      <c r="K44" s="420"/>
      <c r="L44" s="420"/>
      <c r="M44" s="24"/>
    </row>
    <row r="45" spans="9:13" ht="12.75" customHeight="1">
      <c r="I45" s="497"/>
      <c r="J45" s="497"/>
      <c r="K45" s="424" t="s">
        <v>397</v>
      </c>
      <c r="L45" s="418"/>
      <c r="M45" s="24"/>
    </row>
    <row r="46" spans="9:13" ht="6" customHeight="1">
      <c r="I46" s="497"/>
      <c r="J46" s="497"/>
      <c r="K46" s="420"/>
      <c r="L46" s="420"/>
      <c r="M46" s="24"/>
    </row>
    <row r="47" spans="9:13" ht="15" customHeight="1">
      <c r="I47" s="497"/>
      <c r="J47" s="497"/>
      <c r="K47" s="420"/>
      <c r="L47" s="420"/>
      <c r="M47" s="24"/>
    </row>
    <row r="48" spans="9:13" ht="14.25" customHeight="1">
      <c r="I48" s="497"/>
      <c r="J48" s="497"/>
      <c r="K48" s="424" t="s">
        <v>398</v>
      </c>
      <c r="L48" s="418"/>
      <c r="M48" s="24"/>
    </row>
    <row r="49" spans="9:13" ht="6" customHeight="1">
      <c r="I49" s="497"/>
      <c r="J49" s="497"/>
      <c r="K49" s="420"/>
      <c r="L49" s="420"/>
      <c r="M49" s="24"/>
    </row>
    <row r="50" spans="9:13" ht="14.25" customHeight="1">
      <c r="I50" s="497"/>
      <c r="J50" s="497"/>
      <c r="K50" s="420"/>
      <c r="L50" s="420"/>
      <c r="M50" s="24"/>
    </row>
    <row r="51" spans="9:13" ht="12.75" customHeight="1">
      <c r="I51" s="497"/>
      <c r="J51" s="497"/>
      <c r="K51" s="424" t="s">
        <v>399</v>
      </c>
      <c r="L51" s="418"/>
      <c r="M51" s="24"/>
    </row>
    <row r="52" spans="9:13" ht="12.75" customHeight="1">
      <c r="I52" s="497"/>
      <c r="J52" s="497"/>
      <c r="K52" s="418"/>
      <c r="L52" s="418"/>
      <c r="M52" s="24"/>
    </row>
    <row r="53" spans="9:13" ht="12.75" customHeight="1">
      <c r="I53" s="497"/>
      <c r="J53" s="497"/>
      <c r="K53" s="420"/>
      <c r="L53" s="420"/>
      <c r="M53" s="24"/>
    </row>
    <row r="54" spans="9:13" ht="12.75" customHeight="1">
      <c r="I54" s="497"/>
      <c r="J54" s="497"/>
      <c r="K54" s="424" t="s">
        <v>400</v>
      </c>
      <c r="L54" s="418"/>
      <c r="M54" s="24"/>
    </row>
    <row r="55" spans="9:12" ht="12.75" customHeight="1">
      <c r="I55" s="497"/>
      <c r="J55" s="497"/>
      <c r="K55" s="420"/>
      <c r="L55" s="420"/>
    </row>
    <row r="56" spans="9:13" ht="12.75" customHeight="1">
      <c r="I56" s="497"/>
      <c r="J56" s="497"/>
      <c r="K56" s="420"/>
      <c r="L56" s="420"/>
      <c r="M56" s="24"/>
    </row>
    <row r="57" spans="9:13" ht="12.75" customHeight="1">
      <c r="I57" s="172"/>
      <c r="J57" s="172"/>
      <c r="K57" s="424" t="s">
        <v>401</v>
      </c>
      <c r="L57" s="418"/>
      <c r="M57" s="24"/>
    </row>
    <row r="58" spans="9:13" ht="12.75" customHeight="1" thickBot="1">
      <c r="I58" s="172"/>
      <c r="J58" s="425"/>
      <c r="K58" s="426"/>
      <c r="L58" s="426"/>
      <c r="M58" s="24"/>
    </row>
    <row r="59" spans="9:13" ht="12.75" customHeight="1" thickTop="1">
      <c r="I59" s="496" t="s">
        <v>109</v>
      </c>
      <c r="J59" s="496"/>
      <c r="K59" s="418"/>
      <c r="L59" s="418"/>
      <c r="M59" s="24"/>
    </row>
    <row r="60" spans="9:13" ht="12.75" customHeight="1">
      <c r="I60" s="496"/>
      <c r="J60" s="496"/>
      <c r="K60" s="424" t="s">
        <v>402</v>
      </c>
      <c r="L60" s="418"/>
      <c r="M60" s="24"/>
    </row>
    <row r="61" spans="9:13" ht="12.75" customHeight="1">
      <c r="I61" s="496"/>
      <c r="J61" s="496"/>
      <c r="K61" s="418"/>
      <c r="L61" s="418"/>
      <c r="M61" s="24"/>
    </row>
    <row r="62" spans="9:13" ht="11.25" customHeight="1">
      <c r="I62" s="496"/>
      <c r="J62" s="496"/>
      <c r="K62" s="418"/>
      <c r="L62" s="418"/>
      <c r="M62" s="24"/>
    </row>
    <row r="63" spans="9:13" ht="12.75" customHeight="1">
      <c r="I63" s="496"/>
      <c r="J63" s="496"/>
      <c r="K63" s="424" t="s">
        <v>437</v>
      </c>
      <c r="L63" s="418"/>
      <c r="M63" s="24"/>
    </row>
    <row r="64" spans="9:13" ht="11.25" customHeight="1">
      <c r="I64" s="496"/>
      <c r="J64" s="496"/>
      <c r="K64" s="418"/>
      <c r="L64" s="418"/>
      <c r="M64" s="24"/>
    </row>
    <row r="65" spans="9:13" ht="12.75" customHeight="1">
      <c r="I65" s="496"/>
      <c r="J65" s="496"/>
      <c r="K65" s="418"/>
      <c r="L65" s="418"/>
      <c r="M65" s="24"/>
    </row>
    <row r="66" spans="9:13" ht="12.75" customHeight="1">
      <c r="I66" s="496"/>
      <c r="J66" s="496"/>
      <c r="K66" s="424" t="s">
        <v>436</v>
      </c>
      <c r="L66" s="418"/>
      <c r="M66" s="24"/>
    </row>
    <row r="67" spans="9:13" ht="12.75" customHeight="1">
      <c r="I67" s="22"/>
      <c r="J67" s="22"/>
      <c r="K67" s="420"/>
      <c r="L67" s="420"/>
      <c r="M67" s="20"/>
    </row>
    <row r="68" spans="9:13" ht="13.5" customHeight="1">
      <c r="I68" s="22"/>
      <c r="J68" s="22"/>
      <c r="K68" s="20"/>
      <c r="L68" s="20"/>
      <c r="M68" s="20"/>
    </row>
    <row r="69" spans="11:13" ht="12.75" customHeight="1">
      <c r="K69" s="20"/>
      <c r="L69" s="20"/>
      <c r="M69" s="20"/>
    </row>
    <row r="70" spans="11:13" ht="12.75" customHeight="1">
      <c r="K70" s="20"/>
      <c r="L70" s="20"/>
      <c r="M70" s="20"/>
    </row>
    <row r="71" spans="11:19" ht="12.75" customHeight="1">
      <c r="K71" s="20"/>
      <c r="L71" s="20"/>
      <c r="M71" s="20"/>
      <c r="P71" s="446"/>
      <c r="Q71" s="446"/>
      <c r="S71" s="15" t="s">
        <v>443</v>
      </c>
    </row>
    <row r="72" spans="11:13" ht="13.5" customHeight="1">
      <c r="K72" s="20"/>
      <c r="L72" s="20"/>
      <c r="M72" s="20"/>
    </row>
    <row r="73" spans="11:13" ht="13.5" customHeight="1">
      <c r="K73" s="20"/>
      <c r="L73" s="20"/>
      <c r="M73" s="20"/>
    </row>
    <row r="74" spans="11:13" ht="13.5" customHeight="1">
      <c r="K74" s="20"/>
      <c r="L74" s="20"/>
      <c r="M74" s="20"/>
    </row>
    <row r="75" spans="11:13" ht="13.5" customHeight="1">
      <c r="K75" s="20"/>
      <c r="L75" s="20"/>
      <c r="M75" s="20"/>
    </row>
    <row r="76" spans="11:13" ht="13.5" customHeight="1">
      <c r="K76" s="20"/>
      <c r="L76" s="20"/>
      <c r="M76" s="20"/>
    </row>
    <row r="77" spans="11:13" ht="13.5" customHeight="1">
      <c r="K77" s="20"/>
      <c r="L77" s="20"/>
      <c r="M77" s="20"/>
    </row>
    <row r="78" spans="11:13" ht="13.5" customHeight="1">
      <c r="K78" s="20"/>
      <c r="L78" s="20"/>
      <c r="M78" s="20"/>
    </row>
    <row r="79" spans="11:13" ht="13.5" customHeight="1">
      <c r="K79" s="20"/>
      <c r="L79" s="20"/>
      <c r="M79" s="20"/>
    </row>
    <row r="80" spans="11:13" ht="13.5" customHeight="1">
      <c r="K80" s="20"/>
      <c r="L80" s="20"/>
      <c r="M80" s="20"/>
    </row>
    <row r="81" spans="11:13" ht="13.5" customHeight="1">
      <c r="K81" s="20"/>
      <c r="L81" s="20"/>
      <c r="M81" s="20"/>
    </row>
    <row r="82" spans="11:13" ht="13.5" customHeight="1">
      <c r="K82" s="20"/>
      <c r="L82" s="20"/>
      <c r="M82" s="20"/>
    </row>
    <row r="83" spans="11:13" ht="13.5" customHeight="1">
      <c r="K83" s="20"/>
      <c r="L83" s="20"/>
      <c r="M83" s="20"/>
    </row>
    <row r="84" spans="11:13" ht="13.5" customHeight="1">
      <c r="K84" s="20"/>
      <c r="L84" s="20"/>
      <c r="M84" s="20"/>
    </row>
    <row r="85" spans="11:13" ht="13.5" customHeight="1">
      <c r="K85" s="20"/>
      <c r="L85" s="20"/>
      <c r="M85" s="20"/>
    </row>
    <row r="86" spans="11:13" ht="13.5" customHeight="1">
      <c r="K86" s="20"/>
      <c r="L86" s="20"/>
      <c r="M86" s="20"/>
    </row>
    <row r="87" spans="11:13" ht="13.5" customHeight="1">
      <c r="K87" s="20"/>
      <c r="L87" s="20"/>
      <c r="M87" s="20"/>
    </row>
    <row r="88" spans="11:13" ht="13.5" customHeight="1">
      <c r="K88" s="20"/>
      <c r="L88" s="20"/>
      <c r="M88" s="20"/>
    </row>
    <row r="89" spans="11:13" ht="13.5" customHeight="1">
      <c r="K89" s="20"/>
      <c r="L89" s="20"/>
      <c r="M89" s="20"/>
    </row>
    <row r="90" spans="11:13" ht="13.5" customHeight="1">
      <c r="K90" s="20"/>
      <c r="L90" s="20"/>
      <c r="M90" s="20"/>
    </row>
    <row r="91" spans="11:13" ht="13.5" customHeight="1">
      <c r="K91" s="20"/>
      <c r="L91" s="20"/>
      <c r="M91" s="20"/>
    </row>
    <row r="92" spans="11:13" ht="13.5" customHeight="1">
      <c r="K92" s="20"/>
      <c r="L92" s="20"/>
      <c r="M92" s="20"/>
    </row>
    <row r="93" spans="11:13" ht="13.5" customHeight="1">
      <c r="K93" s="20"/>
      <c r="L93" s="20"/>
      <c r="M93" s="20"/>
    </row>
    <row r="94" spans="11:13" ht="13.5" customHeight="1">
      <c r="K94" s="20"/>
      <c r="L94" s="20"/>
      <c r="M94" s="20"/>
    </row>
    <row r="95" spans="11:13" ht="13.5" customHeight="1">
      <c r="K95" s="20"/>
      <c r="L95" s="20"/>
      <c r="M95" s="20"/>
    </row>
    <row r="96" spans="11:13" ht="13.5" customHeight="1">
      <c r="K96" s="20"/>
      <c r="L96" s="20"/>
      <c r="M96" s="20"/>
    </row>
    <row r="97" spans="11:13" ht="13.5">
      <c r="K97" s="20"/>
      <c r="L97" s="20"/>
      <c r="M97" s="20"/>
    </row>
    <row r="98" spans="11:13" ht="13.5">
      <c r="K98" s="20"/>
      <c r="L98" s="20"/>
      <c r="M98" s="20"/>
    </row>
    <row r="99" spans="11:13" ht="13.5">
      <c r="K99" s="20"/>
      <c r="L99" s="20"/>
      <c r="M99" s="20"/>
    </row>
    <row r="100" spans="11:13" ht="13.5">
      <c r="K100" s="20"/>
      <c r="L100" s="20"/>
      <c r="M100" s="20"/>
    </row>
    <row r="101" spans="11:13" ht="13.5">
      <c r="K101" s="20"/>
      <c r="L101" s="20"/>
      <c r="M101" s="20"/>
    </row>
    <row r="102" spans="11:13" ht="13.5">
      <c r="K102" s="20"/>
      <c r="L102" s="20"/>
      <c r="M102" s="20"/>
    </row>
    <row r="103" spans="11:13" ht="13.5">
      <c r="K103" s="20"/>
      <c r="L103" s="20"/>
      <c r="M103" s="20"/>
    </row>
    <row r="104" spans="11:13" ht="13.5">
      <c r="K104" s="20"/>
      <c r="L104" s="20"/>
      <c r="M104" s="20"/>
    </row>
    <row r="105" spans="11:13" ht="13.5">
      <c r="K105" s="20"/>
      <c r="L105" s="20"/>
      <c r="M105" s="20"/>
    </row>
    <row r="106" spans="11:13" ht="13.5">
      <c r="K106" s="20"/>
      <c r="L106" s="20"/>
      <c r="M106" s="20"/>
    </row>
    <row r="107" spans="11:13" ht="13.5">
      <c r="K107" s="20"/>
      <c r="L107" s="20"/>
      <c r="M107" s="20"/>
    </row>
    <row r="108" spans="11:13" ht="13.5">
      <c r="K108" s="20"/>
      <c r="L108" s="20"/>
      <c r="M108" s="20"/>
    </row>
    <row r="109" spans="11:13" ht="13.5">
      <c r="K109" s="20"/>
      <c r="L109" s="20"/>
      <c r="M109" s="20"/>
    </row>
    <row r="110" spans="11:13" ht="13.5">
      <c r="K110" s="20"/>
      <c r="L110" s="20"/>
      <c r="M110" s="20"/>
    </row>
    <row r="111" spans="11:13" ht="13.5">
      <c r="K111" s="20"/>
      <c r="L111" s="20"/>
      <c r="M111" s="20"/>
    </row>
    <row r="112" spans="11:13" ht="13.5">
      <c r="K112" s="20"/>
      <c r="L112" s="20"/>
      <c r="M112" s="20"/>
    </row>
    <row r="113" spans="11:13" ht="13.5">
      <c r="K113" s="20"/>
      <c r="L113" s="20"/>
      <c r="M113" s="20"/>
    </row>
    <row r="114" spans="11:13" ht="13.5">
      <c r="K114" s="20"/>
      <c r="L114" s="20"/>
      <c r="M114" s="20"/>
    </row>
    <row r="115" spans="11:13" ht="13.5">
      <c r="K115" s="20"/>
      <c r="L115" s="20"/>
      <c r="M115" s="20"/>
    </row>
    <row r="116" spans="11:13" ht="13.5">
      <c r="K116" s="20"/>
      <c r="L116" s="20"/>
      <c r="M116" s="20"/>
    </row>
    <row r="117" spans="11:13" ht="13.5">
      <c r="K117" s="20"/>
      <c r="L117" s="20"/>
      <c r="M117" s="20"/>
    </row>
    <row r="118" spans="11:13" ht="13.5">
      <c r="K118" s="20"/>
      <c r="L118" s="20"/>
      <c r="M118" s="20"/>
    </row>
    <row r="119" spans="11:13" ht="13.5">
      <c r="K119" s="20"/>
      <c r="L119" s="20"/>
      <c r="M119" s="20"/>
    </row>
    <row r="120" spans="11:13" ht="13.5">
      <c r="K120" s="20"/>
      <c r="L120" s="20"/>
      <c r="M120" s="20"/>
    </row>
    <row r="121" spans="11:13" ht="13.5">
      <c r="K121" s="20"/>
      <c r="L121" s="20"/>
      <c r="M121" s="20"/>
    </row>
    <row r="122" spans="11:13" ht="13.5">
      <c r="K122" s="20"/>
      <c r="L122" s="20"/>
      <c r="M122" s="20"/>
    </row>
    <row r="123" spans="11:13" ht="13.5">
      <c r="K123" s="20"/>
      <c r="L123" s="20"/>
      <c r="M123" s="20"/>
    </row>
    <row r="124" spans="11:13" ht="13.5">
      <c r="K124" s="20"/>
      <c r="L124" s="20"/>
      <c r="M124" s="20"/>
    </row>
    <row r="125" spans="11:13" ht="13.5">
      <c r="K125" s="20"/>
      <c r="L125" s="20"/>
      <c r="M125" s="20"/>
    </row>
    <row r="126" spans="11:13" ht="13.5">
      <c r="K126" s="20"/>
      <c r="L126" s="20"/>
      <c r="M126" s="20"/>
    </row>
    <row r="127" spans="11:13" ht="13.5">
      <c r="K127" s="20"/>
      <c r="L127" s="20"/>
      <c r="M127" s="20"/>
    </row>
    <row r="128" spans="11:13" ht="13.5">
      <c r="K128" s="20"/>
      <c r="L128" s="20"/>
      <c r="M128" s="20"/>
    </row>
    <row r="129" spans="11:13" ht="13.5">
      <c r="K129" s="20"/>
      <c r="L129" s="20"/>
      <c r="M129" s="20"/>
    </row>
    <row r="130" spans="11:13" ht="13.5">
      <c r="K130" s="20"/>
      <c r="L130" s="20"/>
      <c r="M130" s="20"/>
    </row>
    <row r="131" spans="11:13" ht="13.5">
      <c r="K131" s="20"/>
      <c r="L131" s="20"/>
      <c r="M131" s="20"/>
    </row>
    <row r="132" spans="11:13" ht="13.5">
      <c r="K132" s="20"/>
      <c r="L132" s="20"/>
      <c r="M132" s="20"/>
    </row>
    <row r="133" spans="11:13" ht="13.5">
      <c r="K133" s="20"/>
      <c r="L133" s="20"/>
      <c r="M133" s="20"/>
    </row>
    <row r="134" spans="11:13" ht="13.5">
      <c r="K134" s="20"/>
      <c r="L134" s="20"/>
      <c r="M134" s="20"/>
    </row>
    <row r="135" spans="11:13" ht="13.5">
      <c r="K135" s="20"/>
      <c r="L135" s="20"/>
      <c r="M135" s="20"/>
    </row>
    <row r="136" spans="11:13" ht="13.5">
      <c r="K136" s="20"/>
      <c r="L136" s="20"/>
      <c r="M136" s="20"/>
    </row>
  </sheetData>
  <sheetProtection/>
  <mergeCells count="5">
    <mergeCell ref="P3:R3"/>
    <mergeCell ref="H3:M3"/>
    <mergeCell ref="I11:J27"/>
    <mergeCell ref="I32:J56"/>
    <mergeCell ref="I59:J66"/>
  </mergeCells>
  <printOptions/>
  <pageMargins left="0.31496062992125984" right="0.2362204724409449" top="0.8661417322834646" bottom="0.984251968503937" header="0.5118110236220472" footer="0.5118110236220472"/>
  <pageSetup firstPageNumber="14" useFirstPageNumber="1" horizontalDpi="600" verticalDpi="600" orientation="portrait" paperSize="9" scale="74" r:id="rId2"/>
  <headerFooter alignWithMargins="0">
    <oddFooter>&amp;C&amp;"ＭＳ 明朝,標準"&amp;12 13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136"/>
  <sheetViews>
    <sheetView tabSelected="1" view="pageBreakPreview" zoomScaleNormal="75" zoomScaleSheetLayoutView="100" zoomScalePageLayoutView="0" workbookViewId="0" topLeftCell="A1">
      <selection activeCell="V12" sqref="V12"/>
    </sheetView>
  </sheetViews>
  <sheetFormatPr defaultColWidth="9.00390625" defaultRowHeight="13.5"/>
  <cols>
    <col min="1" max="1" width="1.25" style="0" customWidth="1"/>
    <col min="2" max="2" width="7.75390625" style="0" customWidth="1"/>
    <col min="7" max="7" width="6.00390625" style="0" customWidth="1"/>
    <col min="8" max="8" width="3.625" style="0" customWidth="1"/>
    <col min="9" max="10" width="3.125" style="0" customWidth="1"/>
    <col min="11" max="11" width="8.375" style="0" customWidth="1"/>
    <col min="12" max="12" width="3.125" style="0" customWidth="1"/>
    <col min="13" max="13" width="2.875" style="0" customWidth="1"/>
    <col min="14" max="14" width="6.00390625" style="0" customWidth="1"/>
  </cols>
  <sheetData>
    <row r="1" spans="2:13" ht="31.5" customHeight="1">
      <c r="B1" s="21" t="s">
        <v>464</v>
      </c>
      <c r="K1" s="20"/>
      <c r="L1" s="20"/>
      <c r="M1" s="20"/>
    </row>
    <row r="2" spans="11:25" ht="15.75" customHeight="1">
      <c r="K2" s="20"/>
      <c r="L2" s="20"/>
      <c r="M2" s="20"/>
      <c r="W2" s="180" t="s">
        <v>446</v>
      </c>
      <c r="Y2" s="180" t="s">
        <v>447</v>
      </c>
    </row>
    <row r="3" spans="8:18" ht="24.75" customHeight="1">
      <c r="H3" s="493" t="s">
        <v>445</v>
      </c>
      <c r="I3" s="494"/>
      <c r="J3" s="494"/>
      <c r="K3" s="494"/>
      <c r="L3" s="494"/>
      <c r="M3" s="495"/>
      <c r="P3" s="492" t="s">
        <v>420</v>
      </c>
      <c r="Q3" s="492"/>
      <c r="R3" s="492"/>
    </row>
    <row r="4" spans="8:19" ht="6.75" customHeight="1">
      <c r="H4" s="23"/>
      <c r="I4" s="169"/>
      <c r="J4" s="169"/>
      <c r="K4" s="169"/>
      <c r="L4" s="169"/>
      <c r="M4" s="169"/>
      <c r="S4" s="49"/>
    </row>
    <row r="5" spans="11:13" ht="12.75" customHeight="1">
      <c r="K5" s="20"/>
      <c r="L5" s="20"/>
      <c r="M5" s="20"/>
    </row>
    <row r="6" spans="9:13" ht="12.75" customHeight="1">
      <c r="I6" s="172"/>
      <c r="J6" s="172"/>
      <c r="K6" s="24"/>
      <c r="L6" s="24"/>
      <c r="M6" s="24"/>
    </row>
    <row r="7" spans="9:27" ht="12.75" customHeight="1">
      <c r="I7" s="173"/>
      <c r="J7" s="173"/>
      <c r="K7" s="423" t="s">
        <v>383</v>
      </c>
      <c r="L7" s="420"/>
      <c r="M7" s="25"/>
      <c r="W7" s="170">
        <v>1030</v>
      </c>
      <c r="X7" s="18" t="s">
        <v>309</v>
      </c>
      <c r="Y7" s="170">
        <v>1037</v>
      </c>
      <c r="AA7" s="18"/>
    </row>
    <row r="8" spans="9:27" ht="15.75" customHeight="1">
      <c r="I8" s="173"/>
      <c r="J8" s="173"/>
      <c r="K8" s="418"/>
      <c r="L8" s="418"/>
      <c r="M8" s="25"/>
      <c r="W8" s="171">
        <v>1374</v>
      </c>
      <c r="X8" s="18" t="s">
        <v>310</v>
      </c>
      <c r="Y8" s="170">
        <v>1358</v>
      </c>
      <c r="AA8" s="18"/>
    </row>
    <row r="9" spans="9:27" ht="12.75" customHeight="1">
      <c r="I9" s="173"/>
      <c r="J9" s="173"/>
      <c r="K9" s="424" t="s">
        <v>385</v>
      </c>
      <c r="L9" s="418"/>
      <c r="M9" s="24"/>
      <c r="W9" s="171">
        <v>1565</v>
      </c>
      <c r="X9" s="18" t="s">
        <v>311</v>
      </c>
      <c r="Y9" s="170">
        <v>1485</v>
      </c>
      <c r="AA9" s="18"/>
    </row>
    <row r="10" spans="9:27" ht="12.75" customHeight="1">
      <c r="I10" s="173"/>
      <c r="J10" s="173"/>
      <c r="K10" s="420"/>
      <c r="L10" s="420"/>
      <c r="M10" s="24"/>
      <c r="W10" s="170">
        <v>1615</v>
      </c>
      <c r="X10" s="18" t="s">
        <v>312</v>
      </c>
      <c r="Y10" s="170">
        <v>1635</v>
      </c>
      <c r="AA10" s="18"/>
    </row>
    <row r="11" spans="9:27" ht="11.25" customHeight="1">
      <c r="I11" s="496" t="s">
        <v>110</v>
      </c>
      <c r="J11" s="496"/>
      <c r="K11" s="418"/>
      <c r="L11" s="418"/>
      <c r="M11" s="25"/>
      <c r="W11" s="170">
        <v>1358</v>
      </c>
      <c r="X11" s="18" t="s">
        <v>313</v>
      </c>
      <c r="Y11" s="170">
        <v>1443</v>
      </c>
      <c r="AA11" s="18"/>
    </row>
    <row r="12" spans="9:27" ht="12.75" customHeight="1">
      <c r="I12" s="496"/>
      <c r="J12" s="496"/>
      <c r="K12" s="424" t="s">
        <v>386</v>
      </c>
      <c r="L12" s="418"/>
      <c r="M12" s="25"/>
      <c r="W12" s="170">
        <v>1440</v>
      </c>
      <c r="X12" s="18" t="s">
        <v>314</v>
      </c>
      <c r="Y12" s="170">
        <v>1303</v>
      </c>
      <c r="AA12" s="18"/>
    </row>
    <row r="13" spans="9:27" ht="12.75" customHeight="1">
      <c r="I13" s="496"/>
      <c r="J13" s="496"/>
      <c r="K13" s="420"/>
      <c r="L13" s="420"/>
      <c r="M13" s="24"/>
      <c r="W13" s="170">
        <v>1648</v>
      </c>
      <c r="X13" s="18" t="s">
        <v>315</v>
      </c>
      <c r="Y13" s="170">
        <v>1512</v>
      </c>
      <c r="AA13" s="18"/>
    </row>
    <row r="14" spans="9:27" ht="11.25" customHeight="1">
      <c r="I14" s="496"/>
      <c r="J14" s="496"/>
      <c r="K14" s="420"/>
      <c r="L14" s="420"/>
      <c r="M14" s="24"/>
      <c r="W14" s="170">
        <v>1924</v>
      </c>
      <c r="X14" s="18" t="s">
        <v>316</v>
      </c>
      <c r="Y14" s="170">
        <v>1848</v>
      </c>
      <c r="AA14" s="18"/>
    </row>
    <row r="15" spans="9:27" ht="12.75" customHeight="1">
      <c r="I15" s="496"/>
      <c r="J15" s="496"/>
      <c r="K15" s="424" t="s">
        <v>387</v>
      </c>
      <c r="L15" s="418"/>
      <c r="M15" s="24"/>
      <c r="W15" s="170">
        <v>2552</v>
      </c>
      <c r="X15" s="18" t="s">
        <v>317</v>
      </c>
      <c r="Y15" s="170">
        <v>2363</v>
      </c>
      <c r="AA15" s="18"/>
    </row>
    <row r="16" spans="9:27" ht="12.75" customHeight="1">
      <c r="I16" s="496"/>
      <c r="J16" s="496"/>
      <c r="K16" s="420"/>
      <c r="L16" s="420"/>
      <c r="M16" s="24"/>
      <c r="W16" s="170">
        <v>2291</v>
      </c>
      <c r="X16" s="18" t="s">
        <v>318</v>
      </c>
      <c r="Y16" s="170">
        <v>2292</v>
      </c>
      <c r="AA16" s="18"/>
    </row>
    <row r="17" spans="9:27" ht="12.75" customHeight="1">
      <c r="I17" s="496"/>
      <c r="J17" s="496"/>
      <c r="K17" s="418"/>
      <c r="L17" s="418"/>
      <c r="M17" s="24"/>
      <c r="W17" s="170">
        <v>1970</v>
      </c>
      <c r="X17" s="18" t="s">
        <v>319</v>
      </c>
      <c r="Y17" s="170">
        <v>1980</v>
      </c>
      <c r="AA17" s="18"/>
    </row>
    <row r="18" spans="9:27" ht="12.75" customHeight="1">
      <c r="I18" s="496"/>
      <c r="J18" s="496"/>
      <c r="K18" s="424" t="s">
        <v>388</v>
      </c>
      <c r="L18" s="418"/>
      <c r="M18" s="24"/>
      <c r="W18" s="170">
        <v>2019</v>
      </c>
      <c r="X18" s="18" t="s">
        <v>320</v>
      </c>
      <c r="Y18" s="170">
        <v>1983</v>
      </c>
      <c r="AA18" s="18"/>
    </row>
    <row r="19" spans="9:27" ht="18" customHeight="1">
      <c r="I19" s="496"/>
      <c r="J19" s="496"/>
      <c r="K19" s="420"/>
      <c r="L19" s="420"/>
      <c r="M19" s="24"/>
      <c r="W19" s="170">
        <v>2329</v>
      </c>
      <c r="X19" s="18" t="s">
        <v>321</v>
      </c>
      <c r="Y19" s="170">
        <v>2409</v>
      </c>
      <c r="AA19" s="18"/>
    </row>
    <row r="20" spans="9:27" ht="13.5" customHeight="1">
      <c r="I20" s="496"/>
      <c r="J20" s="496"/>
      <c r="K20" s="424" t="s">
        <v>389</v>
      </c>
      <c r="L20" s="418"/>
      <c r="M20" s="24"/>
      <c r="W20" s="170">
        <v>2920</v>
      </c>
      <c r="X20" s="18" t="s">
        <v>322</v>
      </c>
      <c r="Y20" s="170">
        <v>3088</v>
      </c>
      <c r="AA20" s="18"/>
    </row>
    <row r="21" spans="9:27" ht="6.75" customHeight="1">
      <c r="I21" s="496"/>
      <c r="J21" s="496"/>
      <c r="K21" s="418"/>
      <c r="L21" s="418"/>
      <c r="M21" s="24"/>
      <c r="W21" s="170">
        <v>1953</v>
      </c>
      <c r="X21" s="18" t="s">
        <v>323</v>
      </c>
      <c r="Y21" s="170">
        <v>2138</v>
      </c>
      <c r="AA21" s="18"/>
    </row>
    <row r="22" spans="9:27" ht="12.75" customHeight="1">
      <c r="I22" s="496"/>
      <c r="J22" s="496"/>
      <c r="K22" s="420"/>
      <c r="L22" s="420"/>
      <c r="M22" s="24"/>
      <c r="W22" s="170">
        <v>1657</v>
      </c>
      <c r="X22" s="18" t="s">
        <v>324</v>
      </c>
      <c r="Y22" s="170">
        <v>1886</v>
      </c>
      <c r="AA22" s="18"/>
    </row>
    <row r="23" spans="9:27" ht="12.75" customHeight="1">
      <c r="I23" s="496"/>
      <c r="J23" s="496"/>
      <c r="K23" s="424" t="s">
        <v>390</v>
      </c>
      <c r="L23" s="418"/>
      <c r="M23" s="24"/>
      <c r="W23" s="170">
        <v>1122</v>
      </c>
      <c r="X23" s="18" t="s">
        <v>325</v>
      </c>
      <c r="Y23" s="170">
        <v>1632</v>
      </c>
      <c r="AA23" s="18"/>
    </row>
    <row r="24" spans="9:27" ht="12.75" customHeight="1">
      <c r="I24" s="496"/>
      <c r="J24" s="496"/>
      <c r="K24" s="418"/>
      <c r="L24" s="418"/>
      <c r="M24" s="174"/>
      <c r="W24" s="170">
        <v>647</v>
      </c>
      <c r="X24" s="18" t="s">
        <v>326</v>
      </c>
      <c r="Y24" s="170">
        <v>1175</v>
      </c>
      <c r="AA24" s="18"/>
    </row>
    <row r="25" spans="9:27" ht="12.75" customHeight="1">
      <c r="I25" s="496"/>
      <c r="J25" s="496"/>
      <c r="K25" s="418"/>
      <c r="L25" s="418"/>
      <c r="M25" s="24"/>
      <c r="W25" s="170">
        <v>227</v>
      </c>
      <c r="X25" s="18" t="s">
        <v>327</v>
      </c>
      <c r="Y25" s="170">
        <v>652</v>
      </c>
      <c r="AA25" s="18"/>
    </row>
    <row r="26" spans="9:27" ht="12.75" customHeight="1">
      <c r="I26" s="496"/>
      <c r="J26" s="496"/>
      <c r="K26" s="424" t="s">
        <v>438</v>
      </c>
      <c r="L26" s="418"/>
      <c r="M26" s="24"/>
      <c r="W26" s="170">
        <v>29</v>
      </c>
      <c r="X26" s="18" t="s">
        <v>328</v>
      </c>
      <c r="Y26" s="170">
        <v>176</v>
      </c>
      <c r="AA26" s="18"/>
    </row>
    <row r="27" spans="9:27" ht="12.75" customHeight="1">
      <c r="I27" s="496"/>
      <c r="J27" s="496"/>
      <c r="K27" s="418"/>
      <c r="L27" s="418"/>
      <c r="M27" s="24"/>
      <c r="W27" s="170">
        <v>3</v>
      </c>
      <c r="X27" s="18" t="s">
        <v>329</v>
      </c>
      <c r="Y27" s="170">
        <v>31</v>
      </c>
      <c r="AA27" s="18"/>
    </row>
    <row r="28" spans="9:27" ht="12.75" customHeight="1">
      <c r="I28" s="22"/>
      <c r="J28" s="22"/>
      <c r="K28" s="418"/>
      <c r="L28" s="418"/>
      <c r="M28" s="24"/>
      <c r="W28" s="18">
        <v>88</v>
      </c>
      <c r="X28" s="18" t="s">
        <v>383</v>
      </c>
      <c r="Y28" s="18">
        <v>43</v>
      </c>
      <c r="AA28" s="18"/>
    </row>
    <row r="29" spans="9:26" ht="12.75" customHeight="1">
      <c r="I29" s="22"/>
      <c r="J29" s="22"/>
      <c r="K29" s="424" t="s">
        <v>391</v>
      </c>
      <c r="L29" s="418"/>
      <c r="M29" s="24"/>
      <c r="Z29" s="18"/>
    </row>
    <row r="30" spans="9:26" ht="12.75" customHeight="1" thickBot="1">
      <c r="I30" s="22"/>
      <c r="J30" s="22"/>
      <c r="K30" s="420"/>
      <c r="L30" s="420"/>
      <c r="M30" s="24"/>
      <c r="Z30" s="18"/>
    </row>
    <row r="31" spans="9:26" ht="12.75" customHeight="1" thickTop="1">
      <c r="I31" s="422"/>
      <c r="J31" s="421"/>
      <c r="K31" s="419"/>
      <c r="L31" s="419"/>
      <c r="M31" s="174"/>
      <c r="W31" s="18"/>
      <c r="X31" s="18"/>
      <c r="Y31" s="18"/>
      <c r="Z31" s="18"/>
    </row>
    <row r="32" spans="9:26" ht="12.75" customHeight="1">
      <c r="I32" s="497" t="s">
        <v>384</v>
      </c>
      <c r="J32" s="497"/>
      <c r="K32" s="424" t="s">
        <v>392</v>
      </c>
      <c r="L32" s="418"/>
      <c r="M32" s="24"/>
      <c r="Z32" s="18"/>
    </row>
    <row r="33" spans="9:26" ht="18" customHeight="1">
      <c r="I33" s="497"/>
      <c r="J33" s="497"/>
      <c r="K33" s="420"/>
      <c r="L33" s="420"/>
      <c r="M33" s="24"/>
      <c r="X33" s="18"/>
      <c r="Z33" s="18"/>
    </row>
    <row r="34" spans="9:13" ht="12.75" customHeight="1">
      <c r="I34" s="497"/>
      <c r="J34" s="497"/>
      <c r="K34" s="424" t="s">
        <v>393</v>
      </c>
      <c r="L34" s="418"/>
      <c r="M34" s="24"/>
    </row>
    <row r="35" spans="2:20" ht="8.25" customHeight="1">
      <c r="B35" s="20"/>
      <c r="C35" s="20"/>
      <c r="D35" s="20"/>
      <c r="E35" s="20"/>
      <c r="F35" s="20"/>
      <c r="G35" s="20"/>
      <c r="H35" s="20"/>
      <c r="I35" s="497"/>
      <c r="J35" s="497"/>
      <c r="K35" s="420"/>
      <c r="L35" s="420"/>
      <c r="M35" s="24"/>
      <c r="N35" s="20"/>
      <c r="O35" s="20"/>
      <c r="P35" s="20"/>
      <c r="Q35" s="20"/>
      <c r="R35" s="20"/>
      <c r="S35" s="20"/>
      <c r="T35" s="20"/>
    </row>
    <row r="36" spans="2:32" s="19" customFormat="1" ht="12.75" customHeight="1">
      <c r="B36" s="20"/>
      <c r="C36" s="20"/>
      <c r="D36" s="20"/>
      <c r="E36" s="20"/>
      <c r="F36" s="20"/>
      <c r="G36" s="20"/>
      <c r="H36" s="20"/>
      <c r="I36" s="497"/>
      <c r="J36" s="497"/>
      <c r="K36" s="420"/>
      <c r="L36" s="420"/>
      <c r="M36" s="24"/>
      <c r="N36" s="20"/>
      <c r="O36" s="20"/>
      <c r="P36" s="20"/>
      <c r="Q36" s="20"/>
      <c r="R36" s="20"/>
      <c r="S36" s="20"/>
      <c r="U36" s="20"/>
      <c r="V36" s="20"/>
      <c r="X36" s="20"/>
      <c r="Z36" s="20"/>
      <c r="AA36" s="20"/>
      <c r="AB36" s="20"/>
      <c r="AC36" s="20"/>
      <c r="AD36" s="20"/>
      <c r="AE36" s="20"/>
      <c r="AF36" s="20"/>
    </row>
    <row r="37" spans="2:20" ht="12.75" customHeight="1">
      <c r="B37" s="20"/>
      <c r="C37" s="20"/>
      <c r="D37" s="20"/>
      <c r="E37" s="20"/>
      <c r="F37" s="20"/>
      <c r="G37" s="20"/>
      <c r="H37" s="20"/>
      <c r="I37" s="497"/>
      <c r="J37" s="497"/>
      <c r="K37" s="424" t="s">
        <v>394</v>
      </c>
      <c r="L37" s="418"/>
      <c r="M37" s="24"/>
      <c r="N37" s="20"/>
      <c r="O37" s="20"/>
      <c r="P37" s="20"/>
      <c r="Q37" s="20"/>
      <c r="R37" s="20"/>
      <c r="S37" s="20"/>
      <c r="T37" s="20"/>
    </row>
    <row r="38" spans="2:20" ht="12.75" customHeight="1">
      <c r="B38" s="20"/>
      <c r="C38" s="20"/>
      <c r="D38" s="20"/>
      <c r="E38" s="20"/>
      <c r="F38" s="20"/>
      <c r="G38" s="20"/>
      <c r="H38" s="20"/>
      <c r="I38" s="497"/>
      <c r="J38" s="497"/>
      <c r="K38" s="420"/>
      <c r="L38" s="420"/>
      <c r="M38" s="24"/>
      <c r="N38" s="20"/>
      <c r="O38" s="20"/>
      <c r="P38" s="20"/>
      <c r="Q38" s="20"/>
      <c r="R38" s="20"/>
      <c r="S38" s="20"/>
      <c r="T38" s="20"/>
    </row>
    <row r="39" spans="2:20" ht="12.75" customHeight="1">
      <c r="B39" s="20"/>
      <c r="C39" s="20"/>
      <c r="D39" s="20"/>
      <c r="E39" s="20"/>
      <c r="F39" s="20"/>
      <c r="G39" s="20"/>
      <c r="H39" s="20"/>
      <c r="I39" s="497"/>
      <c r="J39" s="497"/>
      <c r="K39" s="420"/>
      <c r="L39" s="420"/>
      <c r="M39" s="24"/>
      <c r="N39" s="20"/>
      <c r="O39" s="20"/>
      <c r="P39" s="20"/>
      <c r="Q39" s="20"/>
      <c r="R39" s="20"/>
      <c r="S39" s="20"/>
      <c r="T39" s="20"/>
    </row>
    <row r="40" spans="2:20" ht="12.75" customHeight="1">
      <c r="B40" s="20"/>
      <c r="C40" s="20"/>
      <c r="D40" s="20"/>
      <c r="E40" s="20"/>
      <c r="F40" s="20"/>
      <c r="G40" s="20"/>
      <c r="H40" s="20"/>
      <c r="I40" s="497"/>
      <c r="J40" s="497"/>
      <c r="K40" s="424" t="s">
        <v>395</v>
      </c>
      <c r="L40" s="418"/>
      <c r="M40" s="24"/>
      <c r="N40" s="20"/>
      <c r="O40" s="20"/>
      <c r="P40" s="20"/>
      <c r="Q40" s="20"/>
      <c r="R40" s="20"/>
      <c r="S40" s="20"/>
      <c r="T40" s="20"/>
    </row>
    <row r="41" spans="2:20" ht="12.75" customHeight="1">
      <c r="B41" s="20"/>
      <c r="C41" s="20"/>
      <c r="D41" s="20"/>
      <c r="E41" s="20"/>
      <c r="F41" s="20"/>
      <c r="G41" s="20"/>
      <c r="H41" s="20"/>
      <c r="I41" s="497"/>
      <c r="J41" s="497"/>
      <c r="K41" s="420"/>
      <c r="L41" s="420"/>
      <c r="M41" s="24"/>
      <c r="N41" s="20"/>
      <c r="O41" s="20"/>
      <c r="P41" s="20"/>
      <c r="Q41" s="20"/>
      <c r="R41" s="20"/>
      <c r="S41" s="20"/>
      <c r="T41" s="20"/>
    </row>
    <row r="42" spans="2:20" ht="12.75" customHeight="1">
      <c r="B42" s="20"/>
      <c r="C42" s="20"/>
      <c r="D42" s="20"/>
      <c r="E42" s="20"/>
      <c r="F42" s="20"/>
      <c r="G42" s="20"/>
      <c r="H42" s="20"/>
      <c r="I42" s="497"/>
      <c r="J42" s="497"/>
      <c r="K42" s="420"/>
      <c r="L42" s="420"/>
      <c r="M42" s="24"/>
      <c r="N42" s="20"/>
      <c r="O42" s="20"/>
      <c r="P42" s="20"/>
      <c r="Q42" s="20"/>
      <c r="R42" s="20"/>
      <c r="S42" s="20"/>
      <c r="T42" s="20"/>
    </row>
    <row r="43" spans="2:20" ht="12.75" customHeight="1">
      <c r="B43" s="20"/>
      <c r="C43" s="20"/>
      <c r="D43" s="20"/>
      <c r="E43" s="20"/>
      <c r="F43" s="20"/>
      <c r="G43" s="20"/>
      <c r="H43" s="20"/>
      <c r="I43" s="497"/>
      <c r="J43" s="497"/>
      <c r="K43" s="424" t="s">
        <v>396</v>
      </c>
      <c r="L43" s="418"/>
      <c r="M43" s="24"/>
      <c r="N43" s="20"/>
      <c r="O43" s="20"/>
      <c r="P43" s="20"/>
      <c r="Q43" s="20"/>
      <c r="R43" s="20"/>
      <c r="S43" s="20"/>
      <c r="T43" s="20"/>
    </row>
    <row r="44" spans="9:13" ht="15" customHeight="1">
      <c r="I44" s="497"/>
      <c r="J44" s="497"/>
      <c r="K44" s="420"/>
      <c r="L44" s="420"/>
      <c r="M44" s="24"/>
    </row>
    <row r="45" spans="9:13" ht="12.75" customHeight="1">
      <c r="I45" s="497"/>
      <c r="J45" s="497"/>
      <c r="K45" s="424" t="s">
        <v>397</v>
      </c>
      <c r="L45" s="418"/>
      <c r="M45" s="24"/>
    </row>
    <row r="46" spans="9:13" ht="6" customHeight="1">
      <c r="I46" s="497"/>
      <c r="J46" s="497"/>
      <c r="K46" s="420"/>
      <c r="L46" s="420"/>
      <c r="M46" s="24"/>
    </row>
    <row r="47" spans="9:13" ht="15" customHeight="1">
      <c r="I47" s="497"/>
      <c r="J47" s="497"/>
      <c r="K47" s="420"/>
      <c r="L47" s="420"/>
      <c r="M47" s="24"/>
    </row>
    <row r="48" spans="9:13" ht="14.25" customHeight="1">
      <c r="I48" s="497"/>
      <c r="J48" s="497"/>
      <c r="K48" s="424" t="s">
        <v>398</v>
      </c>
      <c r="L48" s="418"/>
      <c r="M48" s="24"/>
    </row>
    <row r="49" spans="9:13" ht="6" customHeight="1">
      <c r="I49" s="497"/>
      <c r="J49" s="497"/>
      <c r="K49" s="420"/>
      <c r="L49" s="420"/>
      <c r="M49" s="24"/>
    </row>
    <row r="50" spans="9:13" ht="14.25" customHeight="1">
      <c r="I50" s="497"/>
      <c r="J50" s="497"/>
      <c r="K50" s="420"/>
      <c r="L50" s="420"/>
      <c r="M50" s="24"/>
    </row>
    <row r="51" spans="9:13" ht="12.75" customHeight="1">
      <c r="I51" s="497"/>
      <c r="J51" s="497"/>
      <c r="K51" s="424" t="s">
        <v>399</v>
      </c>
      <c r="L51" s="418"/>
      <c r="M51" s="24"/>
    </row>
    <row r="52" spans="9:13" ht="12.75" customHeight="1">
      <c r="I52" s="497"/>
      <c r="J52" s="497"/>
      <c r="K52" s="418"/>
      <c r="L52" s="418"/>
      <c r="M52" s="24"/>
    </row>
    <row r="53" spans="9:13" ht="12.75" customHeight="1">
      <c r="I53" s="497"/>
      <c r="J53" s="497"/>
      <c r="K53" s="420"/>
      <c r="L53" s="420"/>
      <c r="M53" s="24"/>
    </row>
    <row r="54" spans="9:13" ht="12.75" customHeight="1">
      <c r="I54" s="497"/>
      <c r="J54" s="497"/>
      <c r="K54" s="424" t="s">
        <v>400</v>
      </c>
      <c r="L54" s="418"/>
      <c r="M54" s="24"/>
    </row>
    <row r="55" spans="9:12" ht="12.75" customHeight="1">
      <c r="I55" s="497"/>
      <c r="J55" s="497"/>
      <c r="K55" s="420"/>
      <c r="L55" s="420"/>
    </row>
    <row r="56" spans="9:13" ht="12.75" customHeight="1">
      <c r="I56" s="497"/>
      <c r="J56" s="497"/>
      <c r="K56" s="420"/>
      <c r="L56" s="420"/>
      <c r="M56" s="24"/>
    </row>
    <row r="57" spans="9:13" ht="12.75" customHeight="1">
      <c r="I57" s="172"/>
      <c r="J57" s="172"/>
      <c r="K57" s="424" t="s">
        <v>401</v>
      </c>
      <c r="L57" s="418"/>
      <c r="M57" s="24"/>
    </row>
    <row r="58" spans="9:13" ht="12.75" customHeight="1" thickBot="1">
      <c r="I58" s="172"/>
      <c r="J58" s="425"/>
      <c r="K58" s="426"/>
      <c r="L58" s="426"/>
      <c r="M58" s="24"/>
    </row>
    <row r="59" spans="9:13" ht="12.75" customHeight="1" thickTop="1">
      <c r="I59" s="496" t="s">
        <v>109</v>
      </c>
      <c r="J59" s="496"/>
      <c r="K59" s="418"/>
      <c r="L59" s="418"/>
      <c r="M59" s="24"/>
    </row>
    <row r="60" spans="9:13" ht="12.75" customHeight="1">
      <c r="I60" s="496"/>
      <c r="J60" s="496"/>
      <c r="K60" s="424" t="s">
        <v>402</v>
      </c>
      <c r="L60" s="418"/>
      <c r="M60" s="24"/>
    </row>
    <row r="61" spans="9:13" ht="12.75" customHeight="1">
      <c r="I61" s="496"/>
      <c r="J61" s="496"/>
      <c r="K61" s="418"/>
      <c r="L61" s="418"/>
      <c r="M61" s="24"/>
    </row>
    <row r="62" spans="9:13" ht="11.25" customHeight="1">
      <c r="I62" s="496"/>
      <c r="J62" s="496"/>
      <c r="K62" s="418"/>
      <c r="L62" s="418"/>
      <c r="M62" s="24"/>
    </row>
    <row r="63" spans="9:13" ht="12.75" customHeight="1">
      <c r="I63" s="496"/>
      <c r="J63" s="496"/>
      <c r="K63" s="424" t="s">
        <v>437</v>
      </c>
      <c r="L63" s="418"/>
      <c r="M63" s="24"/>
    </row>
    <row r="64" spans="9:13" ht="11.25" customHeight="1">
      <c r="I64" s="496"/>
      <c r="J64" s="496"/>
      <c r="K64" s="418"/>
      <c r="L64" s="418"/>
      <c r="M64" s="24"/>
    </row>
    <row r="65" spans="9:13" ht="12.75" customHeight="1">
      <c r="I65" s="496"/>
      <c r="J65" s="496"/>
      <c r="K65" s="418"/>
      <c r="L65" s="418"/>
      <c r="M65" s="24"/>
    </row>
    <row r="66" spans="9:13" ht="12.75" customHeight="1">
      <c r="I66" s="496"/>
      <c r="J66" s="496"/>
      <c r="K66" s="424" t="s">
        <v>436</v>
      </c>
      <c r="L66" s="418"/>
      <c r="M66" s="24"/>
    </row>
    <row r="67" spans="9:13" ht="12.75" customHeight="1">
      <c r="I67" s="22"/>
      <c r="J67" s="22"/>
      <c r="K67" s="420"/>
      <c r="L67" s="420"/>
      <c r="M67" s="20"/>
    </row>
    <row r="68" spans="9:13" ht="13.5" customHeight="1">
      <c r="I68" s="22"/>
      <c r="J68" s="22"/>
      <c r="K68" s="20"/>
      <c r="L68" s="20"/>
      <c r="M68" s="20"/>
    </row>
    <row r="69" spans="11:13" ht="12.75" customHeight="1">
      <c r="K69" s="20"/>
      <c r="L69" s="20"/>
      <c r="M69" s="20"/>
    </row>
    <row r="70" spans="11:13" ht="12.75" customHeight="1">
      <c r="K70" s="20"/>
      <c r="L70" s="20"/>
      <c r="M70" s="20"/>
    </row>
    <row r="71" spans="11:19" ht="12.75" customHeight="1">
      <c r="K71" s="20"/>
      <c r="L71" s="20"/>
      <c r="M71" s="20"/>
      <c r="P71" s="446"/>
      <c r="Q71" s="147"/>
      <c r="R71" s="147"/>
      <c r="S71" s="491" t="s">
        <v>443</v>
      </c>
    </row>
    <row r="72" spans="11:13" ht="13.5" customHeight="1">
      <c r="K72" s="20"/>
      <c r="L72" s="20"/>
      <c r="M72" s="20"/>
    </row>
    <row r="73" spans="11:13" ht="13.5" customHeight="1">
      <c r="K73" s="20"/>
      <c r="L73" s="20"/>
      <c r="M73" s="20"/>
    </row>
    <row r="74" spans="11:13" ht="13.5" customHeight="1">
      <c r="K74" s="20"/>
      <c r="L74" s="20"/>
      <c r="M74" s="20"/>
    </row>
    <row r="75" spans="11:13" ht="13.5" customHeight="1">
      <c r="K75" s="20"/>
      <c r="L75" s="20"/>
      <c r="M75" s="20"/>
    </row>
    <row r="76" spans="11:13" ht="13.5" customHeight="1">
      <c r="K76" s="20"/>
      <c r="L76" s="20"/>
      <c r="M76" s="20"/>
    </row>
    <row r="77" spans="11:13" ht="13.5" customHeight="1">
      <c r="K77" s="20"/>
      <c r="L77" s="20"/>
      <c r="M77" s="20"/>
    </row>
    <row r="78" spans="11:13" ht="13.5" customHeight="1">
      <c r="K78" s="20"/>
      <c r="L78" s="20"/>
      <c r="M78" s="20"/>
    </row>
    <row r="79" spans="11:13" ht="13.5" customHeight="1">
      <c r="K79" s="20"/>
      <c r="L79" s="20"/>
      <c r="M79" s="20"/>
    </row>
    <row r="80" spans="11:13" ht="13.5" customHeight="1">
      <c r="K80" s="20"/>
      <c r="L80" s="20"/>
      <c r="M80" s="20"/>
    </row>
    <row r="81" spans="11:13" ht="13.5" customHeight="1">
      <c r="K81" s="20"/>
      <c r="L81" s="20"/>
      <c r="M81" s="20"/>
    </row>
    <row r="82" spans="11:13" ht="13.5" customHeight="1">
      <c r="K82" s="20"/>
      <c r="L82" s="20"/>
      <c r="M82" s="20"/>
    </row>
    <row r="83" spans="11:13" ht="13.5" customHeight="1">
      <c r="K83" s="20"/>
      <c r="L83" s="20"/>
      <c r="M83" s="20"/>
    </row>
    <row r="84" spans="11:13" ht="13.5" customHeight="1">
      <c r="K84" s="20"/>
      <c r="L84" s="20"/>
      <c r="M84" s="20"/>
    </row>
    <row r="85" spans="11:13" ht="13.5" customHeight="1">
      <c r="K85" s="20"/>
      <c r="L85" s="20"/>
      <c r="M85" s="20"/>
    </row>
    <row r="86" spans="11:13" ht="13.5" customHeight="1">
      <c r="K86" s="20"/>
      <c r="L86" s="20"/>
      <c r="M86" s="20"/>
    </row>
    <row r="87" spans="11:13" ht="13.5" customHeight="1">
      <c r="K87" s="20"/>
      <c r="L87" s="20"/>
      <c r="M87" s="20"/>
    </row>
    <row r="88" spans="11:13" ht="13.5" customHeight="1">
      <c r="K88" s="20"/>
      <c r="L88" s="20"/>
      <c r="M88" s="20"/>
    </row>
    <row r="89" spans="11:13" ht="13.5" customHeight="1">
      <c r="K89" s="20"/>
      <c r="L89" s="20"/>
      <c r="M89" s="20"/>
    </row>
    <row r="90" spans="11:13" ht="13.5" customHeight="1">
      <c r="K90" s="20"/>
      <c r="L90" s="20"/>
      <c r="M90" s="20"/>
    </row>
    <row r="91" spans="11:13" ht="13.5" customHeight="1">
      <c r="K91" s="20"/>
      <c r="L91" s="20"/>
      <c r="M91" s="20"/>
    </row>
    <row r="92" spans="11:13" ht="13.5" customHeight="1">
      <c r="K92" s="20"/>
      <c r="L92" s="20"/>
      <c r="M92" s="20"/>
    </row>
    <row r="93" spans="11:13" ht="13.5" customHeight="1">
      <c r="K93" s="20"/>
      <c r="L93" s="20"/>
      <c r="M93" s="20"/>
    </row>
    <row r="94" spans="11:13" ht="13.5" customHeight="1">
      <c r="K94" s="20"/>
      <c r="L94" s="20"/>
      <c r="M94" s="20"/>
    </row>
    <row r="95" spans="11:13" ht="13.5" customHeight="1">
      <c r="K95" s="20"/>
      <c r="L95" s="20"/>
      <c r="M95" s="20"/>
    </row>
    <row r="96" spans="11:13" ht="13.5" customHeight="1">
      <c r="K96" s="20"/>
      <c r="L96" s="20"/>
      <c r="M96" s="20"/>
    </row>
    <row r="97" spans="11:13" ht="13.5">
      <c r="K97" s="20"/>
      <c r="L97" s="20"/>
      <c r="M97" s="20"/>
    </row>
    <row r="98" spans="11:13" ht="13.5">
      <c r="K98" s="20"/>
      <c r="L98" s="20"/>
      <c r="M98" s="20"/>
    </row>
    <row r="99" spans="11:13" ht="13.5">
      <c r="K99" s="20"/>
      <c r="L99" s="20"/>
      <c r="M99" s="20"/>
    </row>
    <row r="100" spans="11:13" ht="13.5">
      <c r="K100" s="20"/>
      <c r="L100" s="20"/>
      <c r="M100" s="20"/>
    </row>
    <row r="101" spans="11:13" ht="13.5">
      <c r="K101" s="20"/>
      <c r="L101" s="20"/>
      <c r="M101" s="20"/>
    </row>
    <row r="102" spans="11:13" ht="13.5">
      <c r="K102" s="20"/>
      <c r="L102" s="20"/>
      <c r="M102" s="20"/>
    </row>
    <row r="103" spans="11:13" ht="13.5">
      <c r="K103" s="20"/>
      <c r="L103" s="20"/>
      <c r="M103" s="20"/>
    </row>
    <row r="104" spans="11:13" ht="13.5">
      <c r="K104" s="20"/>
      <c r="L104" s="20"/>
      <c r="M104" s="20"/>
    </row>
    <row r="105" spans="11:13" ht="13.5">
      <c r="K105" s="20"/>
      <c r="L105" s="20"/>
      <c r="M105" s="20"/>
    </row>
    <row r="106" spans="11:13" ht="13.5">
      <c r="K106" s="20"/>
      <c r="L106" s="20"/>
      <c r="M106" s="20"/>
    </row>
    <row r="107" spans="11:13" ht="13.5">
      <c r="K107" s="20"/>
      <c r="L107" s="20"/>
      <c r="M107" s="20"/>
    </row>
    <row r="108" spans="11:13" ht="13.5">
      <c r="K108" s="20"/>
      <c r="L108" s="20"/>
      <c r="M108" s="20"/>
    </row>
    <row r="109" spans="11:13" ht="13.5">
      <c r="K109" s="20"/>
      <c r="L109" s="20"/>
      <c r="M109" s="20"/>
    </row>
    <row r="110" spans="11:13" ht="13.5">
      <c r="K110" s="20"/>
      <c r="L110" s="20"/>
      <c r="M110" s="20"/>
    </row>
    <row r="111" spans="11:13" ht="13.5">
      <c r="K111" s="20"/>
      <c r="L111" s="20"/>
      <c r="M111" s="20"/>
    </row>
    <row r="112" spans="11:13" ht="13.5">
      <c r="K112" s="20"/>
      <c r="L112" s="20"/>
      <c r="M112" s="20"/>
    </row>
    <row r="113" spans="11:13" ht="13.5">
      <c r="K113" s="20"/>
      <c r="L113" s="20"/>
      <c r="M113" s="20"/>
    </row>
    <row r="114" spans="11:13" ht="13.5">
      <c r="K114" s="20"/>
      <c r="L114" s="20"/>
      <c r="M114" s="20"/>
    </row>
    <row r="115" spans="11:13" ht="13.5">
      <c r="K115" s="20"/>
      <c r="L115" s="20"/>
      <c r="M115" s="20"/>
    </row>
    <row r="116" spans="11:13" ht="13.5">
      <c r="K116" s="20"/>
      <c r="L116" s="20"/>
      <c r="M116" s="20"/>
    </row>
    <row r="117" spans="11:13" ht="13.5">
      <c r="K117" s="20"/>
      <c r="L117" s="20"/>
      <c r="M117" s="20"/>
    </row>
    <row r="118" spans="11:13" ht="13.5">
      <c r="K118" s="20"/>
      <c r="L118" s="20"/>
      <c r="M118" s="20"/>
    </row>
    <row r="119" spans="11:13" ht="13.5">
      <c r="K119" s="20"/>
      <c r="L119" s="20"/>
      <c r="M119" s="20"/>
    </row>
    <row r="120" spans="11:13" ht="13.5">
      <c r="K120" s="20"/>
      <c r="L120" s="20"/>
      <c r="M120" s="20"/>
    </row>
    <row r="121" spans="11:13" ht="13.5">
      <c r="K121" s="20"/>
      <c r="L121" s="20"/>
      <c r="M121" s="20"/>
    </row>
    <row r="122" spans="11:13" ht="13.5">
      <c r="K122" s="20"/>
      <c r="L122" s="20"/>
      <c r="M122" s="20"/>
    </row>
    <row r="123" spans="11:13" ht="13.5">
      <c r="K123" s="20"/>
      <c r="L123" s="20"/>
      <c r="M123" s="20"/>
    </row>
    <row r="124" spans="11:13" ht="13.5">
      <c r="K124" s="20"/>
      <c r="L124" s="20"/>
      <c r="M124" s="20"/>
    </row>
    <row r="125" spans="11:13" ht="13.5">
      <c r="K125" s="20"/>
      <c r="L125" s="20"/>
      <c r="M125" s="20"/>
    </row>
    <row r="126" spans="11:13" ht="13.5">
      <c r="K126" s="20"/>
      <c r="L126" s="20"/>
      <c r="M126" s="20"/>
    </row>
    <row r="127" spans="11:13" ht="13.5">
      <c r="K127" s="20"/>
      <c r="L127" s="20"/>
      <c r="M127" s="20"/>
    </row>
    <row r="128" spans="11:13" ht="13.5">
      <c r="K128" s="20"/>
      <c r="L128" s="20"/>
      <c r="M128" s="20"/>
    </row>
    <row r="129" spans="11:13" ht="13.5">
      <c r="K129" s="20"/>
      <c r="L129" s="20"/>
      <c r="M129" s="20"/>
    </row>
    <row r="130" spans="11:13" ht="13.5">
      <c r="K130" s="20"/>
      <c r="L130" s="20"/>
      <c r="M130" s="20"/>
    </row>
    <row r="131" spans="11:13" ht="13.5">
      <c r="K131" s="20"/>
      <c r="L131" s="20"/>
      <c r="M131" s="20"/>
    </row>
    <row r="132" spans="11:13" ht="13.5">
      <c r="K132" s="20"/>
      <c r="L132" s="20"/>
      <c r="M132" s="20"/>
    </row>
    <row r="133" spans="11:13" ht="13.5">
      <c r="K133" s="20"/>
      <c r="L133" s="20"/>
      <c r="M133" s="20"/>
    </row>
    <row r="134" spans="11:13" ht="13.5">
      <c r="K134" s="20"/>
      <c r="L134" s="20"/>
      <c r="M134" s="20"/>
    </row>
    <row r="135" spans="11:13" ht="13.5">
      <c r="K135" s="20"/>
      <c r="L135" s="20"/>
      <c r="M135" s="20"/>
    </row>
    <row r="136" spans="11:13" ht="13.5">
      <c r="K136" s="20"/>
      <c r="L136" s="20"/>
      <c r="M136" s="20"/>
    </row>
  </sheetData>
  <sheetProtection/>
  <mergeCells count="5">
    <mergeCell ref="H3:M3"/>
    <mergeCell ref="P3:R3"/>
    <mergeCell ref="I11:J27"/>
    <mergeCell ref="I32:J56"/>
    <mergeCell ref="I59:J66"/>
  </mergeCells>
  <printOptions/>
  <pageMargins left="0.31496062992125984" right="0.2362204724409449" top="0.8661417322834646" bottom="0.984251968503937" header="0.5118110236220472" footer="0.5118110236220472"/>
  <pageSetup firstPageNumber="14" useFirstPageNumber="1" horizontalDpi="600" verticalDpi="600" orientation="portrait" paperSize="9" scale="74" r:id="rId2"/>
  <headerFooter alignWithMargins="0">
    <oddFooter>&amp;C&amp;"ＭＳ 明朝,標準"&amp;12 14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zoomScaleSheetLayoutView="100" zoomScalePageLayoutView="0" workbookViewId="0" topLeftCell="B31">
      <selection activeCell="P61" sqref="P61"/>
    </sheetView>
  </sheetViews>
  <sheetFormatPr defaultColWidth="9.00390625" defaultRowHeight="13.5"/>
  <cols>
    <col min="1" max="1" width="1.4921875" style="90" hidden="1" customWidth="1"/>
    <col min="2" max="2" width="1.4921875" style="90" customWidth="1"/>
    <col min="3" max="3" width="10.625" style="90" customWidth="1"/>
    <col min="4" max="13" width="9.125" style="90" customWidth="1"/>
    <col min="14" max="16384" width="9.00390625" style="90" customWidth="1"/>
  </cols>
  <sheetData>
    <row r="1" spans="2:11" ht="19.5" customHeight="1">
      <c r="B1" s="75" t="s">
        <v>466</v>
      </c>
      <c r="C1" s="75"/>
      <c r="D1" s="91"/>
      <c r="E1" s="91"/>
      <c r="F1" s="91"/>
      <c r="G1" s="91"/>
      <c r="H1" s="91"/>
      <c r="I1" s="91"/>
      <c r="J1" s="501"/>
      <c r="K1" s="501"/>
    </row>
    <row r="2" spans="1:17" ht="15" customHeight="1">
      <c r="A2" s="94"/>
      <c r="B2" s="100"/>
      <c r="C2" s="192"/>
      <c r="D2" s="193"/>
      <c r="E2" s="193"/>
      <c r="F2" s="194"/>
      <c r="G2" s="194"/>
      <c r="H2" s="194"/>
      <c r="I2" s="195"/>
      <c r="J2" s="196"/>
      <c r="K2" s="197"/>
      <c r="L2" s="189"/>
      <c r="M2" s="187" t="s">
        <v>342</v>
      </c>
      <c r="N2" s="98"/>
      <c r="O2" s="98"/>
      <c r="P2" s="98"/>
      <c r="Q2" s="98"/>
    </row>
    <row r="3" spans="1:17" ht="15" customHeight="1">
      <c r="A3" s="94"/>
      <c r="B3" s="100"/>
      <c r="C3" s="519" t="s">
        <v>3</v>
      </c>
      <c r="D3" s="514" t="s">
        <v>4</v>
      </c>
      <c r="E3" s="502" t="s">
        <v>17</v>
      </c>
      <c r="F3" s="503"/>
      <c r="G3" s="503"/>
      <c r="H3" s="503"/>
      <c r="I3" s="503"/>
      <c r="J3" s="503"/>
      <c r="K3" s="503"/>
      <c r="L3" s="503"/>
      <c r="M3" s="504"/>
      <c r="N3" s="98"/>
      <c r="O3" s="98"/>
      <c r="P3" s="98"/>
      <c r="Q3" s="98"/>
    </row>
    <row r="4" spans="1:17" ht="15" customHeight="1">
      <c r="A4" s="94"/>
      <c r="B4" s="100"/>
      <c r="C4" s="520"/>
      <c r="D4" s="505"/>
      <c r="E4" s="505" t="s">
        <v>163</v>
      </c>
      <c r="F4" s="505" t="s">
        <v>164</v>
      </c>
      <c r="G4" s="522" t="s">
        <v>165</v>
      </c>
      <c r="H4" s="513" t="s">
        <v>408</v>
      </c>
      <c r="I4" s="513"/>
      <c r="J4" s="513"/>
      <c r="K4" s="500" t="s">
        <v>410</v>
      </c>
      <c r="L4" s="500"/>
      <c r="M4" s="500"/>
      <c r="N4" s="98"/>
      <c r="O4" s="98"/>
      <c r="P4" s="98"/>
      <c r="Q4" s="98"/>
    </row>
    <row r="5" spans="1:17" ht="15" customHeight="1">
      <c r="A5" s="94"/>
      <c r="B5" s="100"/>
      <c r="C5" s="521"/>
      <c r="D5" s="506"/>
      <c r="E5" s="506"/>
      <c r="F5" s="506"/>
      <c r="G5" s="523"/>
      <c r="H5" s="202" t="s">
        <v>409</v>
      </c>
      <c r="I5" s="203" t="s">
        <v>141</v>
      </c>
      <c r="J5" s="204" t="s">
        <v>142</v>
      </c>
      <c r="K5" s="202" t="s">
        <v>409</v>
      </c>
      <c r="L5" s="203" t="s">
        <v>141</v>
      </c>
      <c r="M5" s="204" t="s">
        <v>142</v>
      </c>
      <c r="N5" s="98"/>
      <c r="O5" s="98"/>
      <c r="P5" s="98"/>
      <c r="Q5" s="98"/>
    </row>
    <row r="6" spans="1:17" ht="12" customHeight="1">
      <c r="A6" s="94"/>
      <c r="B6" s="100"/>
      <c r="C6" s="191"/>
      <c r="D6" s="188" t="s">
        <v>166</v>
      </c>
      <c r="E6" s="95" t="s">
        <v>20</v>
      </c>
      <c r="F6" s="95" t="s">
        <v>20</v>
      </c>
      <c r="G6" s="95" t="s">
        <v>20</v>
      </c>
      <c r="H6" s="96" t="s">
        <v>20</v>
      </c>
      <c r="I6" s="96" t="s">
        <v>20</v>
      </c>
      <c r="J6" s="96" t="s">
        <v>20</v>
      </c>
      <c r="K6" s="200" t="s">
        <v>20</v>
      </c>
      <c r="L6" s="200" t="s">
        <v>20</v>
      </c>
      <c r="M6" s="201" t="s">
        <v>20</v>
      </c>
      <c r="N6" s="98"/>
      <c r="O6" s="98"/>
      <c r="P6" s="98"/>
      <c r="Q6" s="98"/>
    </row>
    <row r="7" spans="1:17" ht="18" customHeight="1">
      <c r="A7" s="94"/>
      <c r="B7" s="100"/>
      <c r="C7" s="305" t="s">
        <v>404</v>
      </c>
      <c r="D7" s="36">
        <v>26281</v>
      </c>
      <c r="E7" s="313">
        <f>F7+G7</f>
        <v>68506</v>
      </c>
      <c r="F7" s="37">
        <f>I7+L7</f>
        <v>33627</v>
      </c>
      <c r="G7" s="37">
        <f>J7+M7</f>
        <v>34879</v>
      </c>
      <c r="H7" s="37">
        <f>I7+J7</f>
        <v>68010</v>
      </c>
      <c r="I7" s="37">
        <v>33431</v>
      </c>
      <c r="J7" s="47">
        <v>34579</v>
      </c>
      <c r="K7" s="315">
        <f>L7+M7</f>
        <v>496</v>
      </c>
      <c r="L7" s="37">
        <v>196</v>
      </c>
      <c r="M7" s="317">
        <v>300</v>
      </c>
      <c r="N7" s="98"/>
      <c r="O7" s="98"/>
      <c r="P7" s="98"/>
      <c r="Q7" s="98"/>
    </row>
    <row r="8" spans="1:17" ht="18" customHeight="1">
      <c r="A8" s="94"/>
      <c r="B8" s="100"/>
      <c r="C8" s="316">
        <v>26</v>
      </c>
      <c r="D8" s="36">
        <v>26486</v>
      </c>
      <c r="E8" s="313">
        <f>F8+G8</f>
        <v>68194</v>
      </c>
      <c r="F8" s="314">
        <v>33442</v>
      </c>
      <c r="G8" s="314">
        <v>34752</v>
      </c>
      <c r="H8" s="314">
        <f>I8+J8</f>
        <v>67695</v>
      </c>
      <c r="I8" s="37">
        <v>33233</v>
      </c>
      <c r="J8" s="47">
        <v>34462</v>
      </c>
      <c r="K8" s="315">
        <f>L8+M8</f>
        <v>499</v>
      </c>
      <c r="L8" s="37">
        <v>209</v>
      </c>
      <c r="M8" s="317">
        <v>290</v>
      </c>
      <c r="N8" s="98"/>
      <c r="O8" s="98"/>
      <c r="P8" s="98"/>
      <c r="Q8" s="98"/>
    </row>
    <row r="9" spans="1:17" ht="18" customHeight="1">
      <c r="A9" s="94"/>
      <c r="B9" s="100"/>
      <c r="C9" s="316">
        <v>27</v>
      </c>
      <c r="D9" s="314">
        <v>26573</v>
      </c>
      <c r="E9" s="313">
        <f>F9+G9</f>
        <v>67596</v>
      </c>
      <c r="F9" s="314">
        <v>33197</v>
      </c>
      <c r="G9" s="314">
        <v>34399</v>
      </c>
      <c r="H9" s="314">
        <f>I9+J9</f>
        <v>67090</v>
      </c>
      <c r="I9" s="314">
        <v>32977</v>
      </c>
      <c r="J9" s="341">
        <v>34113</v>
      </c>
      <c r="K9" s="315">
        <f>L9+M9</f>
        <v>506</v>
      </c>
      <c r="L9" s="314">
        <v>220</v>
      </c>
      <c r="M9" s="342">
        <v>286</v>
      </c>
      <c r="N9" s="98"/>
      <c r="O9" s="98"/>
      <c r="P9" s="98"/>
      <c r="Q9" s="98"/>
    </row>
    <row r="10" spans="1:17" ht="18" customHeight="1">
      <c r="A10" s="94"/>
      <c r="B10" s="100"/>
      <c r="C10" s="316">
        <v>28</v>
      </c>
      <c r="D10" s="314">
        <v>26841</v>
      </c>
      <c r="E10" s="313">
        <f>F10+G10</f>
        <v>67001</v>
      </c>
      <c r="F10" s="314">
        <v>32862</v>
      </c>
      <c r="G10" s="314">
        <v>34139</v>
      </c>
      <c r="H10" s="314">
        <f>I10+J10</f>
        <v>66434</v>
      </c>
      <c r="I10" s="314">
        <v>32598</v>
      </c>
      <c r="J10" s="341">
        <v>33836</v>
      </c>
      <c r="K10" s="315">
        <f>L10+M10</f>
        <v>567</v>
      </c>
      <c r="L10" s="314">
        <v>264</v>
      </c>
      <c r="M10" s="342">
        <v>303</v>
      </c>
      <c r="N10" s="98"/>
      <c r="O10" s="98"/>
      <c r="P10" s="98"/>
      <c r="Q10" s="98"/>
    </row>
    <row r="11" spans="1:17" ht="18" customHeight="1">
      <c r="A11" s="94"/>
      <c r="B11" s="100"/>
      <c r="C11" s="306">
        <v>29</v>
      </c>
      <c r="D11" s="309">
        <v>27099</v>
      </c>
      <c r="E11" s="205">
        <f>F11+G11</f>
        <v>66564</v>
      </c>
      <c r="F11" s="309">
        <v>32652</v>
      </c>
      <c r="G11" s="309">
        <v>33912</v>
      </c>
      <c r="H11" s="309">
        <f>I11+J11</f>
        <v>65923</v>
      </c>
      <c r="I11" s="309">
        <v>32353</v>
      </c>
      <c r="J11" s="333">
        <v>33570</v>
      </c>
      <c r="K11" s="376">
        <f>L11+M11</f>
        <v>641</v>
      </c>
      <c r="L11" s="309">
        <v>299</v>
      </c>
      <c r="M11" s="334">
        <v>342</v>
      </c>
      <c r="N11" s="98"/>
      <c r="O11" s="98"/>
      <c r="P11" s="98"/>
      <c r="Q11" s="98"/>
    </row>
    <row r="12" spans="3:15" ht="15" customHeight="1">
      <c r="C12" s="198"/>
      <c r="D12" s="91"/>
      <c r="E12" s="91"/>
      <c r="F12" s="92"/>
      <c r="L12" s="447"/>
      <c r="M12" s="444" t="s">
        <v>444</v>
      </c>
      <c r="N12" s="198"/>
      <c r="O12" s="198"/>
    </row>
    <row r="13" spans="3:15" ht="15" customHeight="1">
      <c r="C13" s="198"/>
      <c r="D13" s="91"/>
      <c r="E13" s="91"/>
      <c r="F13" s="92"/>
      <c r="G13" s="92" t="s">
        <v>342</v>
      </c>
      <c r="M13" s="92"/>
      <c r="N13" s="198"/>
      <c r="O13" s="198"/>
    </row>
    <row r="14" spans="3:11" ht="15" customHeight="1">
      <c r="C14" s="519" t="s">
        <v>3</v>
      </c>
      <c r="D14" s="524" t="s">
        <v>18</v>
      </c>
      <c r="E14" s="524" t="s">
        <v>19</v>
      </c>
      <c r="F14" s="507" t="s">
        <v>407</v>
      </c>
      <c r="G14" s="514" t="s">
        <v>5</v>
      </c>
      <c r="J14" s="92"/>
      <c r="K14" s="92"/>
    </row>
    <row r="15" spans="3:11" ht="15" customHeight="1">
      <c r="C15" s="520"/>
      <c r="D15" s="525"/>
      <c r="E15" s="525"/>
      <c r="F15" s="508"/>
      <c r="G15" s="505"/>
      <c r="J15" s="92"/>
      <c r="K15" s="92"/>
    </row>
    <row r="16" spans="3:11" ht="15" customHeight="1">
      <c r="C16" s="521"/>
      <c r="D16" s="526"/>
      <c r="E16" s="526"/>
      <c r="F16" s="509"/>
      <c r="G16" s="506"/>
      <c r="J16" s="92"/>
      <c r="K16" s="92"/>
    </row>
    <row r="17" spans="3:11" ht="12" customHeight="1">
      <c r="C17" s="191"/>
      <c r="D17" s="104" t="s">
        <v>20</v>
      </c>
      <c r="E17" s="96" t="s">
        <v>20</v>
      </c>
      <c r="F17" s="96" t="s">
        <v>20</v>
      </c>
      <c r="G17" s="97" t="s">
        <v>167</v>
      </c>
      <c r="J17" s="92"/>
      <c r="K17" s="92"/>
    </row>
    <row r="18" spans="3:11" ht="18" customHeight="1">
      <c r="C18" s="305" t="s">
        <v>404</v>
      </c>
      <c r="D18" s="320">
        <f>E7/D7</f>
        <v>2.6066740230584835</v>
      </c>
      <c r="E18" s="318" t="s">
        <v>421</v>
      </c>
      <c r="F18" s="319">
        <f>ROUND(F7/G7*100,1)</f>
        <v>96.4</v>
      </c>
      <c r="G18" s="322">
        <f>E7/180.09</f>
        <v>380.39868954411685</v>
      </c>
      <c r="J18" s="92"/>
      <c r="K18" s="92"/>
    </row>
    <row r="19" spans="3:11" ht="18" customHeight="1">
      <c r="C19" s="316">
        <v>26</v>
      </c>
      <c r="D19" s="320">
        <f>E8/D8</f>
        <v>2.5747187193234162</v>
      </c>
      <c r="E19" s="318">
        <f>E8-E7</f>
        <v>-312</v>
      </c>
      <c r="F19" s="319">
        <f>ROUND(F8/G8*100,1)</f>
        <v>96.2</v>
      </c>
      <c r="G19" s="321">
        <f>E8/180.09</f>
        <v>378.66622244433336</v>
      </c>
      <c r="J19" s="92"/>
      <c r="K19" s="92"/>
    </row>
    <row r="20" spans="3:11" ht="18" customHeight="1">
      <c r="C20" s="316">
        <v>27</v>
      </c>
      <c r="D20" s="320">
        <f>E9/D9</f>
        <v>2.5437850449704587</v>
      </c>
      <c r="E20" s="318">
        <f>E9-E8</f>
        <v>-598</v>
      </c>
      <c r="F20" s="319">
        <f>ROUND(F9/G9*100,1)</f>
        <v>96.5</v>
      </c>
      <c r="G20" s="321">
        <f>E9/180.29</f>
        <v>374.9292806034722</v>
      </c>
      <c r="J20" s="92"/>
      <c r="K20" s="92"/>
    </row>
    <row r="21" spans="3:11" ht="18" customHeight="1">
      <c r="C21" s="316">
        <v>28</v>
      </c>
      <c r="D21" s="320">
        <f>E10/D10</f>
        <v>2.496218471740993</v>
      </c>
      <c r="E21" s="318">
        <f>E10-E9</f>
        <v>-595</v>
      </c>
      <c r="F21" s="319">
        <f>ROUND(F10/G10*100,1)</f>
        <v>96.3</v>
      </c>
      <c r="G21" s="321">
        <f>E10/180.29</f>
        <v>371.6290420988408</v>
      </c>
      <c r="J21" s="92"/>
      <c r="K21" s="92"/>
    </row>
    <row r="22" spans="3:11" ht="18" customHeight="1">
      <c r="C22" s="306">
        <v>29</v>
      </c>
      <c r="D22" s="335">
        <f>E11/D11</f>
        <v>2.456326801727001</v>
      </c>
      <c r="E22" s="177">
        <f>E11-E10</f>
        <v>-437</v>
      </c>
      <c r="F22" s="206">
        <f>ROUND(F11/G11*100,1)</f>
        <v>96.3</v>
      </c>
      <c r="G22" s="310">
        <f>E11/180.29</f>
        <v>369.2051694492207</v>
      </c>
      <c r="J22" s="92"/>
      <c r="K22" s="92"/>
    </row>
    <row r="23" spans="3:11" ht="15" customHeight="1">
      <c r="C23" s="307"/>
      <c r="D23" s="91"/>
      <c r="E23" s="91"/>
      <c r="F23" s="198"/>
      <c r="G23" s="92" t="s">
        <v>168</v>
      </c>
      <c r="H23" s="199"/>
      <c r="J23" s="92"/>
      <c r="K23" s="92"/>
    </row>
    <row r="24" spans="3:11" ht="15" customHeight="1">
      <c r="C24" s="515"/>
      <c r="D24" s="515"/>
      <c r="E24" s="515"/>
      <c r="F24" s="515"/>
      <c r="G24" s="515"/>
      <c r="H24" s="515"/>
      <c r="I24" s="515"/>
      <c r="J24" s="515"/>
      <c r="K24" s="515"/>
    </row>
    <row r="25" spans="10:11" ht="15" customHeight="1">
      <c r="J25" s="92"/>
      <c r="K25" s="92"/>
    </row>
    <row r="26" ht="15" customHeight="1">
      <c r="B26" s="82" t="s">
        <v>405</v>
      </c>
    </row>
    <row r="27" spans="3:12" ht="12" customHeight="1">
      <c r="C27" s="82"/>
      <c r="D27" s="75"/>
      <c r="K27" s="501" t="s">
        <v>342</v>
      </c>
      <c r="L27" s="501"/>
    </row>
    <row r="28" spans="2:12" ht="19.5" customHeight="1">
      <c r="B28" s="101"/>
      <c r="C28" s="186" t="s">
        <v>411</v>
      </c>
      <c r="D28" s="102" t="s">
        <v>8</v>
      </c>
      <c r="E28" s="102" t="s">
        <v>9</v>
      </c>
      <c r="F28" s="102" t="s">
        <v>10</v>
      </c>
      <c r="G28" s="102" t="s">
        <v>11</v>
      </c>
      <c r="H28" s="102" t="s">
        <v>439</v>
      </c>
      <c r="I28" s="102" t="s">
        <v>12</v>
      </c>
      <c r="J28" s="427" t="s">
        <v>441</v>
      </c>
      <c r="K28" s="102" t="s">
        <v>13</v>
      </c>
      <c r="L28" s="468" t="s">
        <v>440</v>
      </c>
    </row>
    <row r="29" spans="2:12" ht="12" customHeight="1">
      <c r="B29" s="103"/>
      <c r="C29" s="175"/>
      <c r="D29" s="104" t="s">
        <v>20</v>
      </c>
      <c r="E29" s="96" t="s">
        <v>20</v>
      </c>
      <c r="F29" s="96" t="s">
        <v>20</v>
      </c>
      <c r="G29" s="96" t="s">
        <v>20</v>
      </c>
      <c r="H29" s="96" t="s">
        <v>20</v>
      </c>
      <c r="I29" s="105" t="s">
        <v>20</v>
      </c>
      <c r="J29" s="105" t="s">
        <v>20</v>
      </c>
      <c r="K29" s="105" t="s">
        <v>20</v>
      </c>
      <c r="L29" s="106" t="s">
        <v>20</v>
      </c>
    </row>
    <row r="30" spans="2:12" ht="18" customHeight="1">
      <c r="B30" s="109"/>
      <c r="C30" s="185" t="s">
        <v>404</v>
      </c>
      <c r="D30" s="107">
        <v>496</v>
      </c>
      <c r="E30" s="91">
        <v>202</v>
      </c>
      <c r="F30" s="91">
        <v>47</v>
      </c>
      <c r="G30" s="91">
        <v>7</v>
      </c>
      <c r="H30" s="91">
        <v>18</v>
      </c>
      <c r="I30" s="91">
        <v>5</v>
      </c>
      <c r="J30" s="91">
        <v>6</v>
      </c>
      <c r="K30" s="91">
        <v>21</v>
      </c>
      <c r="L30" s="372">
        <v>77</v>
      </c>
    </row>
    <row r="31" spans="2:12" ht="18" customHeight="1">
      <c r="B31" s="109"/>
      <c r="C31" s="185">
        <v>26</v>
      </c>
      <c r="D31" s="107">
        <f>SUM(E31:L31,D40:G40)</f>
        <v>499</v>
      </c>
      <c r="E31" s="91">
        <v>171</v>
      </c>
      <c r="F31" s="91">
        <v>47</v>
      </c>
      <c r="G31" s="91">
        <v>9</v>
      </c>
      <c r="H31" s="91">
        <v>17</v>
      </c>
      <c r="I31" s="91">
        <v>4</v>
      </c>
      <c r="J31" s="91">
        <v>7</v>
      </c>
      <c r="K31" s="91">
        <v>18</v>
      </c>
      <c r="L31" s="372">
        <v>83</v>
      </c>
    </row>
    <row r="32" spans="2:12" ht="18" customHeight="1">
      <c r="B32" s="109"/>
      <c r="C32" s="185">
        <v>27</v>
      </c>
      <c r="D32" s="107">
        <f>SUM(E32:L32,D41:G41)</f>
        <v>506</v>
      </c>
      <c r="E32" s="91">
        <v>157</v>
      </c>
      <c r="F32" s="91">
        <v>49</v>
      </c>
      <c r="G32" s="91">
        <v>8</v>
      </c>
      <c r="H32" s="91">
        <v>19</v>
      </c>
      <c r="I32" s="91">
        <v>4</v>
      </c>
      <c r="J32" s="91">
        <v>6</v>
      </c>
      <c r="K32" s="91">
        <v>19</v>
      </c>
      <c r="L32" s="372">
        <v>79</v>
      </c>
    </row>
    <row r="33" spans="2:12" ht="18" customHeight="1">
      <c r="B33" s="109"/>
      <c r="C33" s="316">
        <v>28</v>
      </c>
      <c r="D33" s="107">
        <f>SUM(E33:L33,D42:G42)</f>
        <v>567</v>
      </c>
      <c r="E33" s="91">
        <v>147</v>
      </c>
      <c r="F33" s="91">
        <v>52</v>
      </c>
      <c r="G33" s="91">
        <v>10</v>
      </c>
      <c r="H33" s="91">
        <v>19</v>
      </c>
      <c r="I33" s="91">
        <v>0</v>
      </c>
      <c r="J33" s="91">
        <v>7</v>
      </c>
      <c r="K33" s="91">
        <v>21</v>
      </c>
      <c r="L33" s="372">
        <v>91</v>
      </c>
    </row>
    <row r="34" spans="2:12" ht="18" customHeight="1">
      <c r="B34" s="109"/>
      <c r="C34" s="306">
        <v>29</v>
      </c>
      <c r="D34" s="108">
        <f>SUM(E34:L34,D43:G43)</f>
        <v>641</v>
      </c>
      <c r="E34" s="93">
        <v>131</v>
      </c>
      <c r="F34" s="93">
        <v>50</v>
      </c>
      <c r="G34" s="93">
        <v>10</v>
      </c>
      <c r="H34" s="93">
        <v>20</v>
      </c>
      <c r="I34" s="93">
        <v>0</v>
      </c>
      <c r="J34" s="93">
        <v>9</v>
      </c>
      <c r="K34" s="93">
        <v>19</v>
      </c>
      <c r="L34" s="99">
        <v>104</v>
      </c>
    </row>
    <row r="35" spans="4:12" ht="15" customHeight="1">
      <c r="D35" s="91"/>
      <c r="E35" s="91"/>
      <c r="F35" s="91"/>
      <c r="G35" s="91"/>
      <c r="H35" s="91"/>
      <c r="I35" s="91"/>
      <c r="J35" s="91"/>
      <c r="K35" s="415"/>
      <c r="L35" s="92" t="s">
        <v>168</v>
      </c>
    </row>
    <row r="36" spans="4:12" ht="15" customHeight="1">
      <c r="D36" s="93"/>
      <c r="E36" s="93"/>
      <c r="F36" s="501" t="s">
        <v>342</v>
      </c>
      <c r="G36" s="501"/>
      <c r="H36" s="91"/>
      <c r="I36" s="91"/>
      <c r="J36" s="91"/>
      <c r="K36" s="91"/>
      <c r="L36" s="91"/>
    </row>
    <row r="37" spans="2:8" ht="19.5" customHeight="1">
      <c r="B37" s="101"/>
      <c r="C37" s="186" t="s">
        <v>411</v>
      </c>
      <c r="D37" s="110" t="s">
        <v>14</v>
      </c>
      <c r="E37" s="181" t="s">
        <v>406</v>
      </c>
      <c r="F37" s="182" t="s">
        <v>15</v>
      </c>
      <c r="G37" s="102" t="s">
        <v>16</v>
      </c>
      <c r="H37" s="107"/>
    </row>
    <row r="38" spans="2:8" ht="12" customHeight="1">
      <c r="B38" s="101"/>
      <c r="C38" s="175"/>
      <c r="D38" s="104" t="s">
        <v>20</v>
      </c>
      <c r="E38" s="96" t="s">
        <v>20</v>
      </c>
      <c r="F38" s="96" t="s">
        <v>20</v>
      </c>
      <c r="G38" s="97" t="s">
        <v>20</v>
      </c>
      <c r="H38" s="91"/>
    </row>
    <row r="39" spans="2:11" ht="18" customHeight="1">
      <c r="B39" s="109"/>
      <c r="C39" s="185" t="s">
        <v>404</v>
      </c>
      <c r="D39" s="107">
        <v>24</v>
      </c>
      <c r="E39" s="91">
        <v>7</v>
      </c>
      <c r="F39" s="91">
        <v>3</v>
      </c>
      <c r="G39" s="372">
        <f>D30-E30-F30-G30-H30-I30-J30-K30-L30-D39-E39-F39</f>
        <v>79</v>
      </c>
      <c r="H39" s="373"/>
      <c r="I39" s="183"/>
      <c r="J39" s="183"/>
      <c r="K39" s="183"/>
    </row>
    <row r="40" spans="2:11" ht="18" customHeight="1">
      <c r="B40" s="109"/>
      <c r="C40" s="185">
        <v>26</v>
      </c>
      <c r="D40" s="107">
        <v>24</v>
      </c>
      <c r="E40" s="91">
        <v>7</v>
      </c>
      <c r="F40" s="91">
        <v>4</v>
      </c>
      <c r="G40" s="372">
        <v>108</v>
      </c>
      <c r="H40" s="184"/>
      <c r="I40" s="183"/>
      <c r="J40" s="183"/>
      <c r="K40" s="183"/>
    </row>
    <row r="41" spans="2:7" ht="18" customHeight="1">
      <c r="B41" s="109"/>
      <c r="C41" s="185">
        <v>27</v>
      </c>
      <c r="D41" s="107">
        <v>25</v>
      </c>
      <c r="E41" s="91">
        <v>11</v>
      </c>
      <c r="F41" s="91">
        <v>5</v>
      </c>
      <c r="G41" s="372">
        <v>124</v>
      </c>
    </row>
    <row r="42" spans="2:7" ht="18" customHeight="1">
      <c r="B42" s="109"/>
      <c r="C42" s="185">
        <v>28</v>
      </c>
      <c r="D42" s="107">
        <v>25</v>
      </c>
      <c r="E42" s="91">
        <v>9</v>
      </c>
      <c r="F42" s="91">
        <v>6</v>
      </c>
      <c r="G42" s="372">
        <v>180</v>
      </c>
    </row>
    <row r="43" spans="2:7" ht="18" customHeight="1">
      <c r="B43" s="109"/>
      <c r="C43" s="306">
        <v>29</v>
      </c>
      <c r="D43" s="108">
        <v>26</v>
      </c>
      <c r="E43" s="93">
        <v>7</v>
      </c>
      <c r="F43" s="93">
        <v>7</v>
      </c>
      <c r="G43" s="99">
        <v>258</v>
      </c>
    </row>
    <row r="44" spans="2:8" ht="15" customHeight="1">
      <c r="B44" s="91"/>
      <c r="C44" s="91"/>
      <c r="F44" s="415"/>
      <c r="G44" s="92" t="s">
        <v>168</v>
      </c>
      <c r="H44" s="92"/>
    </row>
    <row r="45" ht="15" customHeight="1"/>
    <row r="46" spans="2:12" ht="15" customHeight="1">
      <c r="B46" s="111"/>
      <c r="C46" s="76" t="s">
        <v>465</v>
      </c>
      <c r="D46" s="111"/>
      <c r="E46" s="111"/>
      <c r="F46" s="111"/>
      <c r="G46" s="111"/>
      <c r="H46" s="111"/>
      <c r="I46" s="111"/>
      <c r="J46" s="111"/>
      <c r="K46" s="111"/>
      <c r="L46" s="111"/>
    </row>
    <row r="47" spans="2:12" ht="12" customHeight="1">
      <c r="B47" s="111"/>
      <c r="C47" s="111"/>
      <c r="D47" s="112"/>
      <c r="E47" s="112"/>
      <c r="F47" s="112"/>
      <c r="G47" s="112"/>
      <c r="H47" s="112"/>
      <c r="I47" s="112"/>
      <c r="J47" s="112"/>
      <c r="K47" s="198"/>
      <c r="L47" s="198"/>
    </row>
    <row r="48" spans="2:12" ht="19.5" customHeight="1">
      <c r="B48" s="111"/>
      <c r="C48" s="498" t="s">
        <v>341</v>
      </c>
      <c r="D48" s="516" t="s">
        <v>21</v>
      </c>
      <c r="E48" s="517"/>
      <c r="F48" s="518"/>
      <c r="G48" s="516" t="s">
        <v>22</v>
      </c>
      <c r="H48" s="517"/>
      <c r="I48" s="518"/>
      <c r="J48" s="510" t="s">
        <v>23</v>
      </c>
      <c r="K48" s="511"/>
      <c r="L48" s="512"/>
    </row>
    <row r="49" spans="2:12" ht="19.5" customHeight="1">
      <c r="B49" s="111"/>
      <c r="C49" s="499"/>
      <c r="D49" s="113" t="s">
        <v>24</v>
      </c>
      <c r="E49" s="114" t="s">
        <v>25</v>
      </c>
      <c r="F49" s="114" t="s">
        <v>26</v>
      </c>
      <c r="G49" s="114" t="s">
        <v>27</v>
      </c>
      <c r="H49" s="114" t="s">
        <v>28</v>
      </c>
      <c r="I49" s="114" t="s">
        <v>169</v>
      </c>
      <c r="J49" s="114" t="s">
        <v>29</v>
      </c>
      <c r="K49" s="114" t="s">
        <v>30</v>
      </c>
      <c r="L49" s="114" t="s">
        <v>122</v>
      </c>
    </row>
    <row r="50" spans="2:12" ht="12" customHeight="1">
      <c r="B50" s="111"/>
      <c r="C50" s="175"/>
      <c r="D50" s="115" t="s">
        <v>20</v>
      </c>
      <c r="E50" s="116" t="s">
        <v>20</v>
      </c>
      <c r="F50" s="116" t="s">
        <v>20</v>
      </c>
      <c r="G50" s="116" t="s">
        <v>20</v>
      </c>
      <c r="H50" s="116" t="s">
        <v>20</v>
      </c>
      <c r="I50" s="116" t="s">
        <v>20</v>
      </c>
      <c r="J50" s="116" t="s">
        <v>31</v>
      </c>
      <c r="K50" s="116" t="s">
        <v>31</v>
      </c>
      <c r="L50" s="117" t="s">
        <v>31</v>
      </c>
    </row>
    <row r="51" spans="2:12" ht="18" customHeight="1">
      <c r="B51" s="111"/>
      <c r="C51" s="185" t="s">
        <v>404</v>
      </c>
      <c r="D51" s="377">
        <v>454</v>
      </c>
      <c r="E51" s="378">
        <v>744</v>
      </c>
      <c r="F51" s="379">
        <f>D51-E51</f>
        <v>-290</v>
      </c>
      <c r="G51" s="47">
        <v>1731</v>
      </c>
      <c r="H51" s="47">
        <v>1690</v>
      </c>
      <c r="I51" s="379">
        <f>G51-H51</f>
        <v>41</v>
      </c>
      <c r="J51" s="378">
        <v>255</v>
      </c>
      <c r="K51" s="378">
        <v>121</v>
      </c>
      <c r="L51" s="380">
        <v>9</v>
      </c>
    </row>
    <row r="52" spans="2:12" ht="18" customHeight="1">
      <c r="B52" s="111"/>
      <c r="C52" s="316">
        <v>26</v>
      </c>
      <c r="D52" s="377">
        <v>410</v>
      </c>
      <c r="E52" s="378">
        <v>701</v>
      </c>
      <c r="F52" s="381">
        <f>D52-E52</f>
        <v>-291</v>
      </c>
      <c r="G52" s="341">
        <v>1572</v>
      </c>
      <c r="H52" s="341">
        <v>1852</v>
      </c>
      <c r="I52" s="381">
        <f>G52-H52</f>
        <v>-280</v>
      </c>
      <c r="J52" s="378">
        <v>255</v>
      </c>
      <c r="K52" s="378">
        <v>126</v>
      </c>
      <c r="L52" s="380">
        <v>11</v>
      </c>
    </row>
    <row r="53" spans="2:12" ht="18" customHeight="1">
      <c r="B53" s="111"/>
      <c r="C53" s="316">
        <v>27</v>
      </c>
      <c r="D53" s="377">
        <v>398</v>
      </c>
      <c r="E53" s="378">
        <v>747</v>
      </c>
      <c r="F53" s="381">
        <f>D53-E53</f>
        <v>-349</v>
      </c>
      <c r="G53" s="341">
        <v>1714</v>
      </c>
      <c r="H53" s="341">
        <v>1919</v>
      </c>
      <c r="I53" s="381">
        <f>G53-H53</f>
        <v>-205</v>
      </c>
      <c r="J53" s="378">
        <v>244</v>
      </c>
      <c r="K53" s="378">
        <v>106</v>
      </c>
      <c r="L53" s="380">
        <v>12</v>
      </c>
    </row>
    <row r="54" spans="2:12" ht="18" customHeight="1">
      <c r="B54" s="111"/>
      <c r="C54" s="306">
        <v>28</v>
      </c>
      <c r="D54" s="382">
        <v>373</v>
      </c>
      <c r="E54" s="383">
        <v>788</v>
      </c>
      <c r="F54" s="384">
        <f>D54-E54</f>
        <v>-415</v>
      </c>
      <c r="G54" s="333">
        <v>1826</v>
      </c>
      <c r="H54" s="333">
        <v>1784</v>
      </c>
      <c r="I54" s="384">
        <f>G54-H54</f>
        <v>42</v>
      </c>
      <c r="J54" s="383">
        <v>255</v>
      </c>
      <c r="K54" s="383">
        <v>109</v>
      </c>
      <c r="L54" s="385">
        <v>14</v>
      </c>
    </row>
    <row r="55" spans="2:12" ht="15" customHeight="1">
      <c r="B55" s="111"/>
      <c r="C55" s="111"/>
      <c r="D55" s="111"/>
      <c r="E55" s="111"/>
      <c r="F55" s="111"/>
      <c r="G55" s="111"/>
      <c r="H55" s="111"/>
      <c r="I55" s="111"/>
      <c r="J55" s="448"/>
      <c r="K55" s="449"/>
      <c r="L55" s="443" t="s">
        <v>444</v>
      </c>
    </row>
    <row r="56" ht="19.5" customHeight="1">
      <c r="B56" s="111"/>
    </row>
  </sheetData>
  <sheetProtection/>
  <mergeCells count="21">
    <mergeCell ref="F36:G36"/>
    <mergeCell ref="J1:K1"/>
    <mergeCell ref="J48:L48"/>
    <mergeCell ref="H4:J4"/>
    <mergeCell ref="G14:G16"/>
    <mergeCell ref="F4:F5"/>
    <mergeCell ref="C24:K24"/>
    <mergeCell ref="D48:F48"/>
    <mergeCell ref="C3:C5"/>
    <mergeCell ref="G4:G5"/>
    <mergeCell ref="C14:C16"/>
    <mergeCell ref="C48:C49"/>
    <mergeCell ref="K4:M4"/>
    <mergeCell ref="K27:L27"/>
    <mergeCell ref="E3:M3"/>
    <mergeCell ref="E4:E5"/>
    <mergeCell ref="F14:F16"/>
    <mergeCell ref="G48:I48"/>
    <mergeCell ref="D3:D5"/>
    <mergeCell ref="D14:D16"/>
    <mergeCell ref="E14:E16"/>
  </mergeCells>
  <printOptions/>
  <pageMargins left="0.4724409448818898" right="0.4724409448818898" top="0.3937007874015748" bottom="0" header="0.5118110236220472" footer="0.5118110236220472"/>
  <pageSetup firstPageNumber="14" useFirstPageNumber="1" horizontalDpi="600" verticalDpi="600" orientation="portrait" paperSize="9" scale="87" r:id="rId1"/>
  <headerFooter alignWithMargins="0">
    <oddFooter>&amp;C&amp;"ＭＳ 明朝,標準"15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5"/>
  <sheetViews>
    <sheetView view="pageBreakPreview" zoomScaleSheetLayoutView="100" zoomScalePageLayoutView="0" workbookViewId="0" topLeftCell="A7">
      <selection activeCell="H66" sqref="H66"/>
    </sheetView>
  </sheetViews>
  <sheetFormatPr defaultColWidth="9.00390625" defaultRowHeight="13.5"/>
  <cols>
    <col min="1" max="1" width="3.875" style="3" customWidth="1"/>
    <col min="2" max="2" width="26.125" style="3" customWidth="1"/>
    <col min="3" max="7" width="12.625" style="3" customWidth="1"/>
    <col min="8" max="16384" width="9.00390625" style="3" customWidth="1"/>
  </cols>
  <sheetData>
    <row r="1" ht="15" customHeight="1">
      <c r="A1" s="87" t="s">
        <v>33</v>
      </c>
    </row>
    <row r="2" spans="1:7" ht="13.5">
      <c r="A2" s="209"/>
      <c r="B2" s="209"/>
      <c r="C2" s="308"/>
      <c r="D2" s="209"/>
      <c r="G2" s="308" t="s">
        <v>308</v>
      </c>
    </row>
    <row r="3" spans="1:7" ht="20.25" customHeight="1">
      <c r="A3" s="535" t="s">
        <v>32</v>
      </c>
      <c r="B3" s="536"/>
      <c r="C3" s="470" t="s">
        <v>422</v>
      </c>
      <c r="D3" s="471" t="s">
        <v>412</v>
      </c>
      <c r="E3" s="470" t="s">
        <v>413</v>
      </c>
      <c r="F3" s="472" t="s">
        <v>415</v>
      </c>
      <c r="G3" s="473" t="s">
        <v>417</v>
      </c>
    </row>
    <row r="4" spans="1:7" ht="10.5" customHeight="1">
      <c r="A4" s="474"/>
      <c r="B4" s="343"/>
      <c r="C4" s="346" t="s">
        <v>171</v>
      </c>
      <c r="D4" s="347" t="s">
        <v>171</v>
      </c>
      <c r="E4" s="346" t="s">
        <v>171</v>
      </c>
      <c r="F4" s="346" t="s">
        <v>171</v>
      </c>
      <c r="G4" s="475" t="s">
        <v>171</v>
      </c>
    </row>
    <row r="5" spans="1:7" ht="19.5" customHeight="1">
      <c r="A5" s="538" t="s">
        <v>172</v>
      </c>
      <c r="B5" s="539"/>
      <c r="C5" s="351">
        <f>C6+C27+C38+C49+C58+C70+C77+C84</f>
        <v>26281</v>
      </c>
      <c r="D5" s="352">
        <f>D6+D27+D38+D49+D58+D70+D77+D84</f>
        <v>26486</v>
      </c>
      <c r="E5" s="351">
        <f>E6+E27+E38+E49+E58+E70+E77+E84</f>
        <v>26573</v>
      </c>
      <c r="F5" s="351">
        <f>F6+F27+F38+F49+F58+F70+F77+F84</f>
        <v>26841</v>
      </c>
      <c r="G5" s="476">
        <f>G6+G27+G38+G49+G58+G70+G77+G84</f>
        <v>27099</v>
      </c>
    </row>
    <row r="6" spans="1:7" ht="19.5" customHeight="1">
      <c r="A6" s="528" t="s">
        <v>173</v>
      </c>
      <c r="B6" s="529"/>
      <c r="C6" s="215">
        <f>SUM(C7:C26)</f>
        <v>8324</v>
      </c>
      <c r="D6" s="348">
        <f>SUM(D7:D26)</f>
        <v>8353</v>
      </c>
      <c r="E6" s="215">
        <f>SUM(E7:E26)</f>
        <v>8396</v>
      </c>
      <c r="F6" s="348">
        <f>SUM(F7:F26)</f>
        <v>8519</v>
      </c>
      <c r="G6" s="477">
        <f>SUM(G7:G26)</f>
        <v>8592</v>
      </c>
    </row>
    <row r="7" spans="1:7" ht="15" customHeight="1">
      <c r="A7" s="478">
        <v>1</v>
      </c>
      <c r="B7" s="344" t="s">
        <v>174</v>
      </c>
      <c r="C7" s="214">
        <v>525</v>
      </c>
      <c r="D7" s="349">
        <v>522</v>
      </c>
      <c r="E7" s="350">
        <v>527</v>
      </c>
      <c r="F7" s="340">
        <v>545</v>
      </c>
      <c r="G7" s="466">
        <v>565</v>
      </c>
    </row>
    <row r="8" spans="1:7" ht="15" customHeight="1">
      <c r="A8" s="478">
        <v>2</v>
      </c>
      <c r="B8" s="345" t="s">
        <v>175</v>
      </c>
      <c r="C8" s="207">
        <v>147</v>
      </c>
      <c r="D8" s="349">
        <v>160</v>
      </c>
      <c r="E8" s="350">
        <v>157</v>
      </c>
      <c r="F8" s="340">
        <v>152</v>
      </c>
      <c r="G8" s="466">
        <v>145</v>
      </c>
    </row>
    <row r="9" spans="1:7" ht="15" customHeight="1">
      <c r="A9" s="478">
        <v>3</v>
      </c>
      <c r="B9" s="344" t="s">
        <v>176</v>
      </c>
      <c r="C9" s="207">
        <v>343</v>
      </c>
      <c r="D9" s="349">
        <v>342</v>
      </c>
      <c r="E9" s="350">
        <v>339</v>
      </c>
      <c r="F9" s="340">
        <v>350</v>
      </c>
      <c r="G9" s="466">
        <v>360</v>
      </c>
    </row>
    <row r="10" spans="1:7" ht="15" customHeight="1">
      <c r="A10" s="478">
        <v>4</v>
      </c>
      <c r="B10" s="344" t="s">
        <v>177</v>
      </c>
      <c r="C10" s="207">
        <v>247</v>
      </c>
      <c r="D10" s="349">
        <v>244</v>
      </c>
      <c r="E10" s="350">
        <v>242</v>
      </c>
      <c r="F10" s="340">
        <v>244</v>
      </c>
      <c r="G10" s="466">
        <v>232</v>
      </c>
    </row>
    <row r="11" spans="1:7" ht="15" customHeight="1">
      <c r="A11" s="478">
        <v>5</v>
      </c>
      <c r="B11" s="344" t="s">
        <v>178</v>
      </c>
      <c r="C11" s="207">
        <v>430</v>
      </c>
      <c r="D11" s="349">
        <v>426</v>
      </c>
      <c r="E11" s="350">
        <v>429</v>
      </c>
      <c r="F11" s="340">
        <v>427</v>
      </c>
      <c r="G11" s="466">
        <v>447</v>
      </c>
    </row>
    <row r="12" spans="1:7" ht="15" customHeight="1">
      <c r="A12" s="478">
        <v>6</v>
      </c>
      <c r="B12" s="344" t="s">
        <v>179</v>
      </c>
      <c r="C12" s="207">
        <v>253</v>
      </c>
      <c r="D12" s="349">
        <v>255</v>
      </c>
      <c r="E12" s="350">
        <v>256</v>
      </c>
      <c r="F12" s="340">
        <v>259</v>
      </c>
      <c r="G12" s="466">
        <v>263</v>
      </c>
    </row>
    <row r="13" spans="1:7" ht="15" customHeight="1">
      <c r="A13" s="478">
        <v>7</v>
      </c>
      <c r="B13" s="344" t="s">
        <v>180</v>
      </c>
      <c r="C13" s="207">
        <v>300</v>
      </c>
      <c r="D13" s="349">
        <v>290</v>
      </c>
      <c r="E13" s="350">
        <v>296</v>
      </c>
      <c r="F13" s="340">
        <v>298</v>
      </c>
      <c r="G13" s="466">
        <v>295</v>
      </c>
    </row>
    <row r="14" spans="1:7" ht="15" customHeight="1">
      <c r="A14" s="478">
        <v>8</v>
      </c>
      <c r="B14" s="344" t="s">
        <v>333</v>
      </c>
      <c r="C14" s="207">
        <v>72</v>
      </c>
      <c r="D14" s="349">
        <v>70</v>
      </c>
      <c r="E14" s="350">
        <v>69</v>
      </c>
      <c r="F14" s="340">
        <v>68</v>
      </c>
      <c r="G14" s="466">
        <v>71</v>
      </c>
    </row>
    <row r="15" spans="1:7" ht="15" customHeight="1">
      <c r="A15" s="478">
        <v>9</v>
      </c>
      <c r="B15" s="344" t="s">
        <v>181</v>
      </c>
      <c r="C15" s="207">
        <v>580</v>
      </c>
      <c r="D15" s="349">
        <v>581</v>
      </c>
      <c r="E15" s="350">
        <v>589</v>
      </c>
      <c r="F15" s="340">
        <v>595</v>
      </c>
      <c r="G15" s="466">
        <v>604</v>
      </c>
    </row>
    <row r="16" spans="1:7" ht="15" customHeight="1">
      <c r="A16" s="478">
        <v>10</v>
      </c>
      <c r="B16" s="344" t="s">
        <v>182</v>
      </c>
      <c r="C16" s="207">
        <v>112</v>
      </c>
      <c r="D16" s="349">
        <v>109</v>
      </c>
      <c r="E16" s="350">
        <v>117</v>
      </c>
      <c r="F16" s="340">
        <v>114</v>
      </c>
      <c r="G16" s="466">
        <v>117</v>
      </c>
    </row>
    <row r="17" spans="1:7" ht="15" customHeight="1">
      <c r="A17" s="478">
        <v>11</v>
      </c>
      <c r="B17" s="344" t="s">
        <v>183</v>
      </c>
      <c r="C17" s="207">
        <v>366</v>
      </c>
      <c r="D17" s="349">
        <v>362</v>
      </c>
      <c r="E17" s="350">
        <v>358</v>
      </c>
      <c r="F17" s="340">
        <v>351</v>
      </c>
      <c r="G17" s="466">
        <v>356</v>
      </c>
    </row>
    <row r="18" spans="1:7" ht="15" customHeight="1">
      <c r="A18" s="478">
        <v>12</v>
      </c>
      <c r="B18" s="344" t="s">
        <v>184</v>
      </c>
      <c r="C18" s="207">
        <v>736</v>
      </c>
      <c r="D18" s="349">
        <v>760</v>
      </c>
      <c r="E18" s="350">
        <v>754</v>
      </c>
      <c r="F18" s="340">
        <v>751</v>
      </c>
      <c r="G18" s="466">
        <v>735</v>
      </c>
    </row>
    <row r="19" spans="1:7" ht="15" customHeight="1">
      <c r="A19" s="478">
        <v>13</v>
      </c>
      <c r="B19" s="344" t="s">
        <v>184</v>
      </c>
      <c r="C19" s="207">
        <v>786</v>
      </c>
      <c r="D19" s="349">
        <v>794</v>
      </c>
      <c r="E19" s="350">
        <v>785</v>
      </c>
      <c r="F19" s="340">
        <v>795</v>
      </c>
      <c r="G19" s="466">
        <v>792</v>
      </c>
    </row>
    <row r="20" spans="1:7" ht="15" customHeight="1">
      <c r="A20" s="478">
        <v>14</v>
      </c>
      <c r="B20" s="344" t="s">
        <v>185</v>
      </c>
      <c r="C20" s="207">
        <v>574</v>
      </c>
      <c r="D20" s="349">
        <v>569</v>
      </c>
      <c r="E20" s="350">
        <v>580</v>
      </c>
      <c r="F20" s="340">
        <v>578</v>
      </c>
      <c r="G20" s="466">
        <v>589</v>
      </c>
    </row>
    <row r="21" spans="1:7" ht="15" customHeight="1">
      <c r="A21" s="478">
        <v>15</v>
      </c>
      <c r="B21" s="344" t="s">
        <v>185</v>
      </c>
      <c r="C21" s="207">
        <v>847</v>
      </c>
      <c r="D21" s="349">
        <v>859</v>
      </c>
      <c r="E21" s="350">
        <v>847</v>
      </c>
      <c r="F21" s="340">
        <v>886</v>
      </c>
      <c r="G21" s="466">
        <v>906</v>
      </c>
    </row>
    <row r="22" spans="1:7" ht="15" customHeight="1">
      <c r="A22" s="478">
        <v>16</v>
      </c>
      <c r="B22" s="344" t="s">
        <v>186</v>
      </c>
      <c r="C22" s="207">
        <v>611</v>
      </c>
      <c r="D22" s="349">
        <v>604</v>
      </c>
      <c r="E22" s="350">
        <v>627</v>
      </c>
      <c r="F22" s="340">
        <v>645</v>
      </c>
      <c r="G22" s="466">
        <v>661</v>
      </c>
    </row>
    <row r="23" spans="1:7" ht="15" customHeight="1">
      <c r="A23" s="478">
        <v>17</v>
      </c>
      <c r="B23" s="344" t="s">
        <v>186</v>
      </c>
      <c r="C23" s="207">
        <v>508</v>
      </c>
      <c r="D23" s="349">
        <v>518</v>
      </c>
      <c r="E23" s="350">
        <v>533</v>
      </c>
      <c r="F23" s="340">
        <v>533</v>
      </c>
      <c r="G23" s="466">
        <v>533</v>
      </c>
    </row>
    <row r="24" spans="1:7" ht="15" customHeight="1">
      <c r="A24" s="478">
        <v>18</v>
      </c>
      <c r="B24" s="344" t="s">
        <v>187</v>
      </c>
      <c r="C24" s="207">
        <v>236</v>
      </c>
      <c r="D24" s="349">
        <v>232</v>
      </c>
      <c r="E24" s="350">
        <v>237</v>
      </c>
      <c r="F24" s="340">
        <v>241</v>
      </c>
      <c r="G24" s="466">
        <v>239</v>
      </c>
    </row>
    <row r="25" spans="1:7" ht="15" customHeight="1">
      <c r="A25" s="478">
        <v>19</v>
      </c>
      <c r="B25" s="344" t="s">
        <v>188</v>
      </c>
      <c r="C25" s="207">
        <v>321</v>
      </c>
      <c r="D25" s="349">
        <v>322</v>
      </c>
      <c r="E25" s="350">
        <v>323</v>
      </c>
      <c r="F25" s="340">
        <v>326</v>
      </c>
      <c r="G25" s="466">
        <v>325</v>
      </c>
    </row>
    <row r="26" spans="1:7" ht="15" customHeight="1">
      <c r="A26" s="478">
        <v>20</v>
      </c>
      <c r="B26" s="344" t="s">
        <v>332</v>
      </c>
      <c r="C26" s="208">
        <v>330</v>
      </c>
      <c r="D26" s="349">
        <v>334</v>
      </c>
      <c r="E26" s="350">
        <v>331</v>
      </c>
      <c r="F26" s="340">
        <v>361</v>
      </c>
      <c r="G26" s="466">
        <v>357</v>
      </c>
    </row>
    <row r="27" spans="1:7" ht="19.5" customHeight="1">
      <c r="A27" s="530" t="s">
        <v>189</v>
      </c>
      <c r="B27" s="531"/>
      <c r="C27" s="215">
        <f>SUM(C28:C37)</f>
        <v>3700</v>
      </c>
      <c r="D27" s="348">
        <f>SUM(D28:D37)</f>
        <v>3712</v>
      </c>
      <c r="E27" s="215">
        <f>SUM(E28:E37)</f>
        <v>3736</v>
      </c>
      <c r="F27" s="348">
        <f>SUM(F28:F37)</f>
        <v>3718</v>
      </c>
      <c r="G27" s="477">
        <f>SUM(G28:G37)</f>
        <v>3793</v>
      </c>
    </row>
    <row r="28" spans="1:7" ht="15" customHeight="1">
      <c r="A28" s="478">
        <v>21</v>
      </c>
      <c r="B28" s="344" t="s">
        <v>190</v>
      </c>
      <c r="C28" s="214">
        <v>387</v>
      </c>
      <c r="D28" s="349">
        <v>396</v>
      </c>
      <c r="E28" s="350">
        <v>400</v>
      </c>
      <c r="F28" s="340">
        <v>393</v>
      </c>
      <c r="G28" s="466">
        <v>410</v>
      </c>
    </row>
    <row r="29" spans="1:7" ht="15" customHeight="1">
      <c r="A29" s="478">
        <v>22</v>
      </c>
      <c r="B29" s="344" t="s">
        <v>190</v>
      </c>
      <c r="C29" s="207">
        <v>366</v>
      </c>
      <c r="D29" s="349">
        <v>364</v>
      </c>
      <c r="E29" s="350">
        <v>370</v>
      </c>
      <c r="F29" s="340">
        <v>368</v>
      </c>
      <c r="G29" s="466">
        <v>371</v>
      </c>
    </row>
    <row r="30" spans="1:7" ht="15" customHeight="1">
      <c r="A30" s="478">
        <v>23</v>
      </c>
      <c r="B30" s="344" t="s">
        <v>191</v>
      </c>
      <c r="C30" s="207">
        <v>509</v>
      </c>
      <c r="D30" s="349">
        <v>529</v>
      </c>
      <c r="E30" s="350">
        <v>530</v>
      </c>
      <c r="F30" s="340">
        <v>525</v>
      </c>
      <c r="G30" s="466">
        <v>538</v>
      </c>
    </row>
    <row r="31" spans="1:7" ht="15" customHeight="1">
      <c r="A31" s="478">
        <v>24</v>
      </c>
      <c r="B31" s="344" t="s">
        <v>192</v>
      </c>
      <c r="C31" s="207">
        <v>477</v>
      </c>
      <c r="D31" s="349">
        <v>477</v>
      </c>
      <c r="E31" s="350">
        <v>482</v>
      </c>
      <c r="F31" s="340">
        <v>478</v>
      </c>
      <c r="G31" s="466">
        <v>476</v>
      </c>
    </row>
    <row r="32" spans="1:7" ht="15" customHeight="1">
      <c r="A32" s="478">
        <v>25</v>
      </c>
      <c r="B32" s="344" t="s">
        <v>192</v>
      </c>
      <c r="C32" s="207">
        <v>465</v>
      </c>
      <c r="D32" s="349">
        <v>462</v>
      </c>
      <c r="E32" s="350">
        <v>468</v>
      </c>
      <c r="F32" s="340">
        <v>475</v>
      </c>
      <c r="G32" s="466">
        <v>470</v>
      </c>
    </row>
    <row r="33" spans="1:7" ht="15" customHeight="1">
      <c r="A33" s="478">
        <v>26</v>
      </c>
      <c r="B33" s="344" t="s">
        <v>193</v>
      </c>
      <c r="C33" s="207">
        <v>153</v>
      </c>
      <c r="D33" s="349">
        <v>149</v>
      </c>
      <c r="E33" s="350">
        <v>152</v>
      </c>
      <c r="F33" s="340">
        <v>159</v>
      </c>
      <c r="G33" s="466">
        <v>173</v>
      </c>
    </row>
    <row r="34" spans="1:7" ht="15" customHeight="1">
      <c r="A34" s="478">
        <v>27</v>
      </c>
      <c r="B34" s="344" t="s">
        <v>194</v>
      </c>
      <c r="C34" s="207">
        <v>258</v>
      </c>
      <c r="D34" s="349">
        <v>250</v>
      </c>
      <c r="E34" s="350">
        <v>254</v>
      </c>
      <c r="F34" s="340">
        <v>253</v>
      </c>
      <c r="G34" s="466">
        <v>260</v>
      </c>
    </row>
    <row r="35" spans="1:7" ht="15" customHeight="1">
      <c r="A35" s="478">
        <v>28</v>
      </c>
      <c r="B35" s="344" t="s">
        <v>195</v>
      </c>
      <c r="C35" s="207">
        <v>508</v>
      </c>
      <c r="D35" s="349">
        <v>515</v>
      </c>
      <c r="E35" s="350">
        <v>516</v>
      </c>
      <c r="F35" s="340">
        <v>512</v>
      </c>
      <c r="G35" s="466">
        <v>534</v>
      </c>
    </row>
    <row r="36" spans="1:7" ht="15" customHeight="1">
      <c r="A36" s="478">
        <v>29</v>
      </c>
      <c r="B36" s="344" t="s">
        <v>195</v>
      </c>
      <c r="C36" s="207">
        <v>347</v>
      </c>
      <c r="D36" s="349">
        <v>338</v>
      </c>
      <c r="E36" s="350">
        <v>332</v>
      </c>
      <c r="F36" s="340">
        <v>330</v>
      </c>
      <c r="G36" s="466">
        <v>328</v>
      </c>
    </row>
    <row r="37" spans="1:7" ht="15" customHeight="1">
      <c r="A37" s="478">
        <v>30</v>
      </c>
      <c r="B37" s="344" t="s">
        <v>196</v>
      </c>
      <c r="C37" s="208">
        <v>230</v>
      </c>
      <c r="D37" s="349">
        <v>232</v>
      </c>
      <c r="E37" s="350">
        <v>232</v>
      </c>
      <c r="F37" s="340">
        <v>225</v>
      </c>
      <c r="G37" s="466">
        <v>233</v>
      </c>
    </row>
    <row r="38" spans="1:7" ht="19.5" customHeight="1">
      <c r="A38" s="530" t="s">
        <v>197</v>
      </c>
      <c r="B38" s="531"/>
      <c r="C38" s="215">
        <f>SUM(C39:C48)</f>
        <v>4236</v>
      </c>
      <c r="D38" s="348">
        <f>SUM(D39:D48)</f>
        <v>4330</v>
      </c>
      <c r="E38" s="215">
        <f>SUM(E39:E48)</f>
        <v>4368</v>
      </c>
      <c r="F38" s="348">
        <f>SUM(F39:F48)</f>
        <v>4450</v>
      </c>
      <c r="G38" s="477">
        <f>SUM(G39:G48)</f>
        <v>4548</v>
      </c>
    </row>
    <row r="39" spans="1:7" ht="15" customHeight="1">
      <c r="A39" s="478">
        <v>31</v>
      </c>
      <c r="B39" s="374" t="s">
        <v>198</v>
      </c>
      <c r="C39" s="37">
        <v>660</v>
      </c>
      <c r="D39" s="349">
        <v>693</v>
      </c>
      <c r="E39" s="350">
        <v>695</v>
      </c>
      <c r="F39" s="340">
        <v>722</v>
      </c>
      <c r="G39" s="466">
        <v>749</v>
      </c>
    </row>
    <row r="40" spans="1:7" ht="15" customHeight="1">
      <c r="A40" s="478">
        <v>32</v>
      </c>
      <c r="B40" s="213" t="s">
        <v>199</v>
      </c>
      <c r="C40" s="37">
        <v>476</v>
      </c>
      <c r="D40" s="349">
        <v>484</v>
      </c>
      <c r="E40" s="350">
        <v>516</v>
      </c>
      <c r="F40" s="340">
        <v>525</v>
      </c>
      <c r="G40" s="466">
        <v>549</v>
      </c>
    </row>
    <row r="41" spans="1:7" ht="15" customHeight="1">
      <c r="A41" s="478">
        <v>33</v>
      </c>
      <c r="B41" s="213" t="s">
        <v>200</v>
      </c>
      <c r="C41" s="37">
        <v>668</v>
      </c>
      <c r="D41" s="349">
        <v>686</v>
      </c>
      <c r="E41" s="350">
        <v>687</v>
      </c>
      <c r="F41" s="340">
        <v>696</v>
      </c>
      <c r="G41" s="466">
        <v>708</v>
      </c>
    </row>
    <row r="42" spans="1:7" ht="15" customHeight="1">
      <c r="A42" s="478">
        <v>34</v>
      </c>
      <c r="B42" s="213" t="s">
        <v>201</v>
      </c>
      <c r="C42" s="37">
        <v>390</v>
      </c>
      <c r="D42" s="349">
        <v>392</v>
      </c>
      <c r="E42" s="350">
        <v>399</v>
      </c>
      <c r="F42" s="340">
        <v>406</v>
      </c>
      <c r="G42" s="466">
        <v>415</v>
      </c>
    </row>
    <row r="43" spans="1:7" ht="15" customHeight="1">
      <c r="A43" s="478">
        <v>35</v>
      </c>
      <c r="B43" s="213" t="s">
        <v>202</v>
      </c>
      <c r="C43" s="37">
        <v>544</v>
      </c>
      <c r="D43" s="349">
        <v>539</v>
      </c>
      <c r="E43" s="350">
        <v>532</v>
      </c>
      <c r="F43" s="340">
        <v>530</v>
      </c>
      <c r="G43" s="466">
        <v>528</v>
      </c>
    </row>
    <row r="44" spans="1:7" ht="15" customHeight="1">
      <c r="A44" s="478">
        <v>36</v>
      </c>
      <c r="B44" s="213" t="s">
        <v>203</v>
      </c>
      <c r="C44" s="37">
        <v>259</v>
      </c>
      <c r="D44" s="349">
        <v>270</v>
      </c>
      <c r="E44" s="350">
        <v>274</v>
      </c>
      <c r="F44" s="340">
        <v>279</v>
      </c>
      <c r="G44" s="466">
        <v>277</v>
      </c>
    </row>
    <row r="45" spans="1:7" ht="15" customHeight="1">
      <c r="A45" s="478">
        <v>37</v>
      </c>
      <c r="B45" s="213" t="s">
        <v>204</v>
      </c>
      <c r="C45" s="37">
        <v>330</v>
      </c>
      <c r="D45" s="349">
        <v>353</v>
      </c>
      <c r="E45" s="350">
        <v>345</v>
      </c>
      <c r="F45" s="340">
        <v>332</v>
      </c>
      <c r="G45" s="466">
        <v>333</v>
      </c>
    </row>
    <row r="46" spans="1:7" ht="15" customHeight="1">
      <c r="A46" s="478">
        <v>38</v>
      </c>
      <c r="B46" s="213" t="s">
        <v>205</v>
      </c>
      <c r="C46" s="37">
        <v>268</v>
      </c>
      <c r="D46" s="349">
        <v>277</v>
      </c>
      <c r="E46" s="350">
        <v>278</v>
      </c>
      <c r="F46" s="340">
        <v>282</v>
      </c>
      <c r="G46" s="466">
        <v>286</v>
      </c>
    </row>
    <row r="47" spans="1:7" ht="15" customHeight="1">
      <c r="A47" s="478">
        <v>39</v>
      </c>
      <c r="B47" s="213" t="s">
        <v>206</v>
      </c>
      <c r="C47" s="37">
        <v>355</v>
      </c>
      <c r="D47" s="349">
        <v>352</v>
      </c>
      <c r="E47" s="350">
        <v>356</v>
      </c>
      <c r="F47" s="340">
        <v>378</v>
      </c>
      <c r="G47" s="466">
        <v>387</v>
      </c>
    </row>
    <row r="48" spans="1:7" ht="15" customHeight="1">
      <c r="A48" s="478">
        <v>40</v>
      </c>
      <c r="B48" s="216" t="s">
        <v>207</v>
      </c>
      <c r="C48" s="37">
        <v>286</v>
      </c>
      <c r="D48" s="349">
        <v>284</v>
      </c>
      <c r="E48" s="350">
        <v>286</v>
      </c>
      <c r="F48" s="340">
        <v>300</v>
      </c>
      <c r="G48" s="466">
        <v>316</v>
      </c>
    </row>
    <row r="49" spans="1:7" ht="19.5" customHeight="1">
      <c r="A49" s="530" t="s">
        <v>208</v>
      </c>
      <c r="B49" s="537"/>
      <c r="C49" s="215">
        <f>SUM(C50:C56)</f>
        <v>3236</v>
      </c>
      <c r="D49" s="348">
        <f>SUM(D50:D56)</f>
        <v>3280</v>
      </c>
      <c r="E49" s="215">
        <f>SUM(E50:E56)</f>
        <v>3288</v>
      </c>
      <c r="F49" s="348">
        <f>SUM(F50:F56)</f>
        <v>3316</v>
      </c>
      <c r="G49" s="477">
        <f>SUM(G50:G56)</f>
        <v>3342</v>
      </c>
    </row>
    <row r="50" spans="1:7" ht="15" customHeight="1">
      <c r="A50" s="478">
        <v>41</v>
      </c>
      <c r="B50" s="374" t="s">
        <v>209</v>
      </c>
      <c r="C50" s="37">
        <v>437</v>
      </c>
      <c r="D50" s="349">
        <v>453</v>
      </c>
      <c r="E50" s="350">
        <v>467</v>
      </c>
      <c r="F50" s="340">
        <v>480</v>
      </c>
      <c r="G50" s="466">
        <v>477</v>
      </c>
    </row>
    <row r="51" spans="1:7" ht="15" customHeight="1">
      <c r="A51" s="478">
        <v>42</v>
      </c>
      <c r="B51" s="213" t="s">
        <v>209</v>
      </c>
      <c r="C51" s="37">
        <v>475</v>
      </c>
      <c r="D51" s="349">
        <v>482</v>
      </c>
      <c r="E51" s="350">
        <v>468</v>
      </c>
      <c r="F51" s="340">
        <v>466</v>
      </c>
      <c r="G51" s="466">
        <v>459</v>
      </c>
    </row>
    <row r="52" spans="1:7" ht="15" customHeight="1">
      <c r="A52" s="478">
        <v>43</v>
      </c>
      <c r="B52" s="213" t="s">
        <v>210</v>
      </c>
      <c r="C52" s="37">
        <v>568</v>
      </c>
      <c r="D52" s="349">
        <v>579</v>
      </c>
      <c r="E52" s="350">
        <v>581</v>
      </c>
      <c r="F52" s="340">
        <v>582</v>
      </c>
      <c r="G52" s="466">
        <v>592</v>
      </c>
    </row>
    <row r="53" spans="1:7" ht="15" customHeight="1">
      <c r="A53" s="478">
        <v>44</v>
      </c>
      <c r="B53" s="213" t="s">
        <v>211</v>
      </c>
      <c r="C53" s="37">
        <v>529</v>
      </c>
      <c r="D53" s="349">
        <v>527</v>
      </c>
      <c r="E53" s="350">
        <v>527</v>
      </c>
      <c r="F53" s="340">
        <v>531</v>
      </c>
      <c r="G53" s="466">
        <v>533</v>
      </c>
    </row>
    <row r="54" spans="1:7" ht="15" customHeight="1">
      <c r="A54" s="478">
        <v>45</v>
      </c>
      <c r="B54" s="213" t="s">
        <v>212</v>
      </c>
      <c r="C54" s="37">
        <v>441</v>
      </c>
      <c r="D54" s="349">
        <v>453</v>
      </c>
      <c r="E54" s="350">
        <v>457</v>
      </c>
      <c r="F54" s="340">
        <v>461</v>
      </c>
      <c r="G54" s="466">
        <v>468</v>
      </c>
    </row>
    <row r="55" spans="1:7" ht="15" customHeight="1">
      <c r="A55" s="478">
        <v>46</v>
      </c>
      <c r="B55" s="213" t="s">
        <v>213</v>
      </c>
      <c r="C55" s="37">
        <v>491</v>
      </c>
      <c r="D55" s="349">
        <v>492</v>
      </c>
      <c r="E55" s="350">
        <v>493</v>
      </c>
      <c r="F55" s="340">
        <v>490</v>
      </c>
      <c r="G55" s="466">
        <v>496</v>
      </c>
    </row>
    <row r="56" spans="1:7" ht="15" customHeight="1">
      <c r="A56" s="479">
        <v>47</v>
      </c>
      <c r="B56" s="480" t="s">
        <v>214</v>
      </c>
      <c r="C56" s="176">
        <v>295</v>
      </c>
      <c r="D56" s="481">
        <v>294</v>
      </c>
      <c r="E56" s="482">
        <v>295</v>
      </c>
      <c r="F56" s="483">
        <v>306</v>
      </c>
      <c r="G56" s="467">
        <v>317</v>
      </c>
    </row>
    <row r="57" spans="1:7" ht="13.5">
      <c r="A57" s="540"/>
      <c r="B57" s="540"/>
      <c r="C57" s="540"/>
      <c r="D57" s="209"/>
      <c r="G57" s="308" t="s">
        <v>236</v>
      </c>
    </row>
    <row r="58" spans="1:7" ht="19.5" customHeight="1">
      <c r="A58" s="533" t="s">
        <v>34</v>
      </c>
      <c r="B58" s="534"/>
      <c r="C58" s="488">
        <f>SUM(C59:C69)</f>
        <v>2142</v>
      </c>
      <c r="D58" s="488">
        <f>SUM(D59:D69)</f>
        <v>2180</v>
      </c>
      <c r="E58" s="489">
        <f>SUM(E59:E69)</f>
        <v>2163</v>
      </c>
      <c r="F58" s="488">
        <f>SUM(F59:F69)</f>
        <v>2199</v>
      </c>
      <c r="G58" s="490">
        <f>SUM(G59:G69)</f>
        <v>2193</v>
      </c>
    </row>
    <row r="59" spans="1:7" ht="15" customHeight="1">
      <c r="A59" s="478">
        <v>48</v>
      </c>
      <c r="B59" s="213" t="s">
        <v>215</v>
      </c>
      <c r="C59" s="311">
        <v>114</v>
      </c>
      <c r="D59" s="337">
        <v>117</v>
      </c>
      <c r="E59" s="340">
        <v>111</v>
      </c>
      <c r="F59" s="340">
        <v>114</v>
      </c>
      <c r="G59" s="466">
        <v>113</v>
      </c>
    </row>
    <row r="60" spans="1:7" ht="15" customHeight="1">
      <c r="A60" s="478">
        <v>49</v>
      </c>
      <c r="B60" s="213" t="s">
        <v>35</v>
      </c>
      <c r="C60" s="311">
        <v>249</v>
      </c>
      <c r="D60" s="337">
        <v>248</v>
      </c>
      <c r="E60" s="340">
        <v>249</v>
      </c>
      <c r="F60" s="340">
        <v>268</v>
      </c>
      <c r="G60" s="466">
        <v>270</v>
      </c>
    </row>
    <row r="61" spans="1:7" ht="15" customHeight="1">
      <c r="A61" s="478">
        <v>50</v>
      </c>
      <c r="B61" s="213" t="s">
        <v>35</v>
      </c>
      <c r="C61" s="311">
        <v>509</v>
      </c>
      <c r="D61" s="337">
        <v>520</v>
      </c>
      <c r="E61" s="340">
        <v>512</v>
      </c>
      <c r="F61" s="340">
        <v>517</v>
      </c>
      <c r="G61" s="466">
        <v>500</v>
      </c>
    </row>
    <row r="62" spans="1:7" ht="15" customHeight="1">
      <c r="A62" s="478">
        <v>51</v>
      </c>
      <c r="B62" s="213" t="s">
        <v>35</v>
      </c>
      <c r="C62" s="311">
        <v>171</v>
      </c>
      <c r="D62" s="337">
        <v>172</v>
      </c>
      <c r="E62" s="340">
        <v>174</v>
      </c>
      <c r="F62" s="340">
        <v>180</v>
      </c>
      <c r="G62" s="466">
        <v>183</v>
      </c>
    </row>
    <row r="63" spans="1:7" ht="15" customHeight="1">
      <c r="A63" s="478">
        <v>52</v>
      </c>
      <c r="B63" s="213" t="s">
        <v>334</v>
      </c>
      <c r="C63" s="311">
        <v>115</v>
      </c>
      <c r="D63" s="337">
        <v>119</v>
      </c>
      <c r="E63" s="340">
        <v>120</v>
      </c>
      <c r="F63" s="340">
        <v>120</v>
      </c>
      <c r="G63" s="466">
        <v>117</v>
      </c>
    </row>
    <row r="64" spans="1:7" ht="15" customHeight="1">
      <c r="A64" s="478">
        <v>53</v>
      </c>
      <c r="B64" s="213" t="s">
        <v>216</v>
      </c>
      <c r="C64" s="311">
        <v>267</v>
      </c>
      <c r="D64" s="337">
        <v>263</v>
      </c>
      <c r="E64" s="340">
        <v>258</v>
      </c>
      <c r="F64" s="340">
        <v>260</v>
      </c>
      <c r="G64" s="466">
        <v>267</v>
      </c>
    </row>
    <row r="65" spans="1:7" ht="15" customHeight="1">
      <c r="A65" s="478">
        <v>54</v>
      </c>
      <c r="B65" s="213" t="s">
        <v>217</v>
      </c>
      <c r="C65" s="311">
        <v>128</v>
      </c>
      <c r="D65" s="337">
        <v>141</v>
      </c>
      <c r="E65" s="340">
        <v>139</v>
      </c>
      <c r="F65" s="340">
        <v>137</v>
      </c>
      <c r="G65" s="466">
        <v>138</v>
      </c>
    </row>
    <row r="66" spans="1:7" ht="15" customHeight="1">
      <c r="A66" s="478">
        <v>55</v>
      </c>
      <c r="B66" s="213" t="s">
        <v>218</v>
      </c>
      <c r="C66" s="311">
        <v>151</v>
      </c>
      <c r="D66" s="337">
        <v>151</v>
      </c>
      <c r="E66" s="340">
        <v>151</v>
      </c>
      <c r="F66" s="340">
        <v>151</v>
      </c>
      <c r="G66" s="466">
        <v>153</v>
      </c>
    </row>
    <row r="67" spans="1:7" ht="15" customHeight="1">
      <c r="A67" s="478">
        <v>56</v>
      </c>
      <c r="B67" s="213" t="s">
        <v>219</v>
      </c>
      <c r="C67" s="311">
        <v>150</v>
      </c>
      <c r="D67" s="337">
        <v>149</v>
      </c>
      <c r="E67" s="340">
        <v>149</v>
      </c>
      <c r="F67" s="340">
        <v>149</v>
      </c>
      <c r="G67" s="466">
        <v>150</v>
      </c>
    </row>
    <row r="68" spans="1:7" ht="15" customHeight="1">
      <c r="A68" s="478">
        <v>57</v>
      </c>
      <c r="B68" s="213" t="s">
        <v>36</v>
      </c>
      <c r="C68" s="311">
        <v>89</v>
      </c>
      <c r="D68" s="337">
        <v>88</v>
      </c>
      <c r="E68" s="340">
        <v>87</v>
      </c>
      <c r="F68" s="340">
        <v>87</v>
      </c>
      <c r="G68" s="466">
        <v>89</v>
      </c>
    </row>
    <row r="69" spans="1:7" ht="15" customHeight="1">
      <c r="A69" s="478">
        <v>58</v>
      </c>
      <c r="B69" s="213" t="s">
        <v>220</v>
      </c>
      <c r="C69" s="311">
        <v>199</v>
      </c>
      <c r="D69" s="338">
        <v>212</v>
      </c>
      <c r="E69" s="340">
        <v>213</v>
      </c>
      <c r="F69" s="340">
        <v>216</v>
      </c>
      <c r="G69" s="466">
        <v>213</v>
      </c>
    </row>
    <row r="70" spans="1:7" ht="19.5" customHeight="1">
      <c r="A70" s="530" t="s">
        <v>37</v>
      </c>
      <c r="B70" s="532"/>
      <c r="C70" s="215">
        <f>SUM(C71:C76)</f>
        <v>1540</v>
      </c>
      <c r="D70" s="215">
        <f>SUM(D71:D76)</f>
        <v>1562</v>
      </c>
      <c r="E70" s="339">
        <f>SUM(E71:E76)</f>
        <v>1579</v>
      </c>
      <c r="F70" s="215">
        <f>SUM(F71:F76)</f>
        <v>1604</v>
      </c>
      <c r="G70" s="477">
        <f>SUM(G71:G76)</f>
        <v>1647</v>
      </c>
    </row>
    <row r="71" spans="1:7" ht="15" customHeight="1">
      <c r="A71" s="478">
        <v>59</v>
      </c>
      <c r="B71" s="213" t="s">
        <v>221</v>
      </c>
      <c r="C71" s="311">
        <v>205</v>
      </c>
      <c r="D71" s="336">
        <v>207</v>
      </c>
      <c r="E71" s="340">
        <v>209</v>
      </c>
      <c r="F71" s="340">
        <v>209</v>
      </c>
      <c r="G71" s="466">
        <v>205</v>
      </c>
    </row>
    <row r="72" spans="1:7" ht="15" customHeight="1">
      <c r="A72" s="478">
        <v>60</v>
      </c>
      <c r="B72" s="213" t="s">
        <v>222</v>
      </c>
      <c r="C72" s="311">
        <v>298</v>
      </c>
      <c r="D72" s="337">
        <v>305</v>
      </c>
      <c r="E72" s="340">
        <v>309</v>
      </c>
      <c r="F72" s="340">
        <v>312</v>
      </c>
      <c r="G72" s="466">
        <v>319</v>
      </c>
    </row>
    <row r="73" spans="1:7" ht="15" customHeight="1">
      <c r="A73" s="478">
        <v>61</v>
      </c>
      <c r="B73" s="213" t="s">
        <v>223</v>
      </c>
      <c r="C73" s="311">
        <v>302</v>
      </c>
      <c r="D73" s="337">
        <v>302</v>
      </c>
      <c r="E73" s="340">
        <v>308</v>
      </c>
      <c r="F73" s="340">
        <v>315</v>
      </c>
      <c r="G73" s="466">
        <v>334</v>
      </c>
    </row>
    <row r="74" spans="1:7" ht="15" customHeight="1">
      <c r="A74" s="478">
        <v>62</v>
      </c>
      <c r="B74" s="213" t="s">
        <v>224</v>
      </c>
      <c r="C74" s="311">
        <v>209</v>
      </c>
      <c r="D74" s="337">
        <v>208</v>
      </c>
      <c r="E74" s="340">
        <v>208</v>
      </c>
      <c r="F74" s="340">
        <v>208</v>
      </c>
      <c r="G74" s="466">
        <v>212</v>
      </c>
    </row>
    <row r="75" spans="1:7" ht="15" customHeight="1">
      <c r="A75" s="478">
        <v>63</v>
      </c>
      <c r="B75" s="213" t="s">
        <v>225</v>
      </c>
      <c r="C75" s="311">
        <v>476</v>
      </c>
      <c r="D75" s="337">
        <v>488</v>
      </c>
      <c r="E75" s="340">
        <v>495</v>
      </c>
      <c r="F75" s="340">
        <v>508</v>
      </c>
      <c r="G75" s="466">
        <v>525</v>
      </c>
    </row>
    <row r="76" spans="1:7" ht="15" customHeight="1">
      <c r="A76" s="478">
        <v>64</v>
      </c>
      <c r="B76" s="213" t="s">
        <v>226</v>
      </c>
      <c r="C76" s="311">
        <v>50</v>
      </c>
      <c r="D76" s="338">
        <v>52</v>
      </c>
      <c r="E76" s="340">
        <v>50</v>
      </c>
      <c r="F76" s="340">
        <v>52</v>
      </c>
      <c r="G76" s="466">
        <v>52</v>
      </c>
    </row>
    <row r="77" spans="1:7" ht="19.5" customHeight="1">
      <c r="A77" s="530" t="s">
        <v>38</v>
      </c>
      <c r="B77" s="532"/>
      <c r="C77" s="215">
        <f>SUM(C78:C83)</f>
        <v>704</v>
      </c>
      <c r="D77" s="215">
        <f>SUM(D78:D83)</f>
        <v>711</v>
      </c>
      <c r="E77" s="339">
        <f>SUM(E78:E83)</f>
        <v>692</v>
      </c>
      <c r="F77" s="215">
        <f>SUM(F78:F83)</f>
        <v>690</v>
      </c>
      <c r="G77" s="477">
        <f>SUM(G78:G83)</f>
        <v>669</v>
      </c>
    </row>
    <row r="78" spans="1:7" ht="15" customHeight="1">
      <c r="A78" s="478">
        <v>65</v>
      </c>
      <c r="B78" s="213" t="s">
        <v>227</v>
      </c>
      <c r="C78" s="311">
        <v>183</v>
      </c>
      <c r="D78" s="336">
        <v>192</v>
      </c>
      <c r="E78" s="340">
        <v>190</v>
      </c>
      <c r="F78" s="340">
        <v>192</v>
      </c>
      <c r="G78" s="466">
        <v>194</v>
      </c>
    </row>
    <row r="79" spans="1:7" ht="15" customHeight="1">
      <c r="A79" s="478">
        <v>66</v>
      </c>
      <c r="B79" s="213" t="s">
        <v>228</v>
      </c>
      <c r="C79" s="311">
        <v>92</v>
      </c>
      <c r="D79" s="337">
        <v>98</v>
      </c>
      <c r="E79" s="340">
        <v>96</v>
      </c>
      <c r="F79" s="340">
        <v>97</v>
      </c>
      <c r="G79" s="466">
        <v>96</v>
      </c>
    </row>
    <row r="80" spans="1:7" ht="15" customHeight="1">
      <c r="A80" s="478">
        <v>67</v>
      </c>
      <c r="B80" s="213" t="s">
        <v>228</v>
      </c>
      <c r="C80" s="311">
        <v>118</v>
      </c>
      <c r="D80" s="337">
        <v>115</v>
      </c>
      <c r="E80" s="340">
        <v>113</v>
      </c>
      <c r="F80" s="340">
        <v>115</v>
      </c>
      <c r="G80" s="466">
        <v>111</v>
      </c>
    </row>
    <row r="81" spans="1:7" ht="15" customHeight="1">
      <c r="A81" s="478">
        <v>68</v>
      </c>
      <c r="B81" s="213" t="s">
        <v>228</v>
      </c>
      <c r="C81" s="311">
        <v>72</v>
      </c>
      <c r="D81" s="337">
        <v>73</v>
      </c>
      <c r="E81" s="340">
        <v>72</v>
      </c>
      <c r="F81" s="340">
        <v>70</v>
      </c>
      <c r="G81" s="466">
        <v>68</v>
      </c>
    </row>
    <row r="82" spans="1:7" ht="15" customHeight="1">
      <c r="A82" s="478">
        <v>69</v>
      </c>
      <c r="B82" s="213" t="s">
        <v>229</v>
      </c>
      <c r="C82" s="311">
        <v>137</v>
      </c>
      <c r="D82" s="337">
        <v>132</v>
      </c>
      <c r="E82" s="340">
        <v>126</v>
      </c>
      <c r="F82" s="340">
        <v>122</v>
      </c>
      <c r="G82" s="466">
        <v>113</v>
      </c>
    </row>
    <row r="83" spans="1:7" ht="15" customHeight="1">
      <c r="A83" s="484">
        <v>70</v>
      </c>
      <c r="B83" s="216" t="s">
        <v>229</v>
      </c>
      <c r="C83" s="311">
        <v>102</v>
      </c>
      <c r="D83" s="338">
        <v>101</v>
      </c>
      <c r="E83" s="340">
        <v>95</v>
      </c>
      <c r="F83" s="340">
        <v>94</v>
      </c>
      <c r="G83" s="466">
        <v>87</v>
      </c>
    </row>
    <row r="84" spans="1:7" ht="19.5" customHeight="1">
      <c r="A84" s="530" t="s">
        <v>140</v>
      </c>
      <c r="B84" s="532"/>
      <c r="C84" s="215">
        <f>SUM(C85:C94)</f>
        <v>2399</v>
      </c>
      <c r="D84" s="215">
        <f>SUM(D85:D94)</f>
        <v>2358</v>
      </c>
      <c r="E84" s="339">
        <f>SUM(E85:E94)</f>
        <v>2351</v>
      </c>
      <c r="F84" s="215">
        <f>SUM(F85:F94)</f>
        <v>2345</v>
      </c>
      <c r="G84" s="477">
        <f>SUM(G85:G94)</f>
        <v>2315</v>
      </c>
    </row>
    <row r="85" spans="1:7" ht="15" customHeight="1">
      <c r="A85" s="485">
        <v>71</v>
      </c>
      <c r="B85" s="324" t="s">
        <v>330</v>
      </c>
      <c r="C85" s="312">
        <v>346</v>
      </c>
      <c r="D85" s="336">
        <v>345</v>
      </c>
      <c r="E85" s="340">
        <v>340</v>
      </c>
      <c r="F85" s="340">
        <v>330</v>
      </c>
      <c r="G85" s="466">
        <v>325</v>
      </c>
    </row>
    <row r="86" spans="1:7" ht="15" customHeight="1">
      <c r="A86" s="478">
        <v>72</v>
      </c>
      <c r="B86" s="213" t="s">
        <v>230</v>
      </c>
      <c r="C86" s="311">
        <v>358</v>
      </c>
      <c r="D86" s="337">
        <v>354</v>
      </c>
      <c r="E86" s="340">
        <v>351</v>
      </c>
      <c r="F86" s="340">
        <v>350</v>
      </c>
      <c r="G86" s="466">
        <v>340</v>
      </c>
    </row>
    <row r="87" spans="1:7" ht="15" customHeight="1">
      <c r="A87" s="478">
        <v>73</v>
      </c>
      <c r="B87" s="213" t="s">
        <v>231</v>
      </c>
      <c r="C87" s="311">
        <v>295</v>
      </c>
      <c r="D87" s="337">
        <v>297</v>
      </c>
      <c r="E87" s="340">
        <v>290</v>
      </c>
      <c r="F87" s="340">
        <v>287</v>
      </c>
      <c r="G87" s="466">
        <v>290</v>
      </c>
    </row>
    <row r="88" spans="1:7" ht="15" customHeight="1">
      <c r="A88" s="485">
        <v>74</v>
      </c>
      <c r="B88" s="323" t="s">
        <v>331</v>
      </c>
      <c r="C88" s="312">
        <v>392</v>
      </c>
      <c r="D88" s="337">
        <v>382</v>
      </c>
      <c r="E88" s="340">
        <v>392</v>
      </c>
      <c r="F88" s="340">
        <v>394</v>
      </c>
      <c r="G88" s="466">
        <v>395</v>
      </c>
    </row>
    <row r="89" spans="1:7" ht="15" customHeight="1">
      <c r="A89" s="478">
        <v>75</v>
      </c>
      <c r="B89" s="213" t="s">
        <v>232</v>
      </c>
      <c r="C89" s="311">
        <v>420</v>
      </c>
      <c r="D89" s="337">
        <v>402</v>
      </c>
      <c r="E89" s="340">
        <v>404</v>
      </c>
      <c r="F89" s="340">
        <v>416</v>
      </c>
      <c r="G89" s="466">
        <v>410</v>
      </c>
    </row>
    <row r="90" spans="1:7" ht="15" customHeight="1">
      <c r="A90" s="478">
        <v>76</v>
      </c>
      <c r="B90" s="213" t="s">
        <v>136</v>
      </c>
      <c r="C90" s="311">
        <v>170</v>
      </c>
      <c r="D90" s="337">
        <v>166</v>
      </c>
      <c r="E90" s="340">
        <v>171</v>
      </c>
      <c r="F90" s="340">
        <v>170</v>
      </c>
      <c r="G90" s="466">
        <v>167</v>
      </c>
    </row>
    <row r="91" spans="1:7" ht="15" customHeight="1">
      <c r="A91" s="478">
        <v>77</v>
      </c>
      <c r="B91" s="213" t="s">
        <v>136</v>
      </c>
      <c r="C91" s="311">
        <v>128</v>
      </c>
      <c r="D91" s="337">
        <v>124</v>
      </c>
      <c r="E91" s="340">
        <v>120</v>
      </c>
      <c r="F91" s="340">
        <v>121</v>
      </c>
      <c r="G91" s="466">
        <v>121</v>
      </c>
    </row>
    <row r="92" spans="1:7" ht="15" customHeight="1">
      <c r="A92" s="478">
        <v>78</v>
      </c>
      <c r="B92" s="213" t="s">
        <v>233</v>
      </c>
      <c r="C92" s="311">
        <v>136</v>
      </c>
      <c r="D92" s="337">
        <v>135</v>
      </c>
      <c r="E92" s="340">
        <v>131</v>
      </c>
      <c r="F92" s="340">
        <v>133</v>
      </c>
      <c r="G92" s="466">
        <v>131</v>
      </c>
    </row>
    <row r="93" spans="1:7" ht="15" customHeight="1">
      <c r="A93" s="478">
        <v>79</v>
      </c>
      <c r="B93" s="213" t="s">
        <v>234</v>
      </c>
      <c r="C93" s="311">
        <v>82</v>
      </c>
      <c r="D93" s="337">
        <v>80</v>
      </c>
      <c r="E93" s="340">
        <v>79</v>
      </c>
      <c r="F93" s="340">
        <v>75</v>
      </c>
      <c r="G93" s="466">
        <v>72</v>
      </c>
    </row>
    <row r="94" spans="1:7" ht="15" customHeight="1">
      <c r="A94" s="479">
        <v>80</v>
      </c>
      <c r="B94" s="480" t="s">
        <v>235</v>
      </c>
      <c r="C94" s="486">
        <v>72</v>
      </c>
      <c r="D94" s="487">
        <v>73</v>
      </c>
      <c r="E94" s="483">
        <v>73</v>
      </c>
      <c r="F94" s="483">
        <v>69</v>
      </c>
      <c r="G94" s="467">
        <v>64</v>
      </c>
    </row>
    <row r="95" spans="1:7" ht="15" customHeight="1">
      <c r="A95" s="217"/>
      <c r="B95" s="217"/>
      <c r="C95" s="217"/>
      <c r="D95" s="217"/>
      <c r="G95" s="308" t="s">
        <v>236</v>
      </c>
    </row>
    <row r="96" spans="1:6" ht="15" customHeight="1">
      <c r="A96" s="527" t="s">
        <v>435</v>
      </c>
      <c r="B96" s="527"/>
      <c r="C96" s="527"/>
      <c r="D96" s="527"/>
      <c r="E96" s="527"/>
      <c r="F96" s="527"/>
    </row>
    <row r="97" spans="1:6" ht="15" customHeight="1">
      <c r="A97" s="209"/>
      <c r="B97" s="209"/>
      <c r="C97" s="209"/>
      <c r="D97" s="209"/>
      <c r="E97" s="209"/>
      <c r="F97" s="120"/>
    </row>
    <row r="98" spans="1:5" ht="15" customHeight="1">
      <c r="A98" s="209"/>
      <c r="B98" s="209"/>
      <c r="C98" s="209"/>
      <c r="D98" s="209"/>
      <c r="E98" s="209"/>
    </row>
    <row r="99" spans="1:5" ht="13.5">
      <c r="A99" s="209"/>
      <c r="B99" s="209"/>
      <c r="C99" s="209"/>
      <c r="D99" s="209"/>
      <c r="E99" s="209"/>
    </row>
    <row r="100" spans="1:5" ht="13.5">
      <c r="A100" s="209"/>
      <c r="B100" s="209"/>
      <c r="C100" s="209"/>
      <c r="D100" s="209"/>
      <c r="E100" s="209"/>
    </row>
    <row r="101" spans="1:5" ht="13.5">
      <c r="A101" s="209"/>
      <c r="B101" s="209"/>
      <c r="C101" s="209"/>
      <c r="D101" s="209"/>
      <c r="E101" s="209"/>
    </row>
    <row r="102" spans="1:5" ht="13.5">
      <c r="A102" s="209"/>
      <c r="B102" s="209"/>
      <c r="C102" s="209"/>
      <c r="D102" s="209"/>
      <c r="E102" s="209"/>
    </row>
    <row r="103" spans="1:5" ht="13.5">
      <c r="A103" s="209"/>
      <c r="B103" s="209"/>
      <c r="C103" s="209"/>
      <c r="D103" s="209"/>
      <c r="E103" s="209"/>
    </row>
    <row r="104" spans="1:5" ht="13.5">
      <c r="A104" s="209"/>
      <c r="B104" s="209"/>
      <c r="C104" s="209"/>
      <c r="D104" s="209"/>
      <c r="E104" s="209"/>
    </row>
    <row r="105" spans="1:5" ht="13.5">
      <c r="A105" s="209"/>
      <c r="B105" s="209"/>
      <c r="C105" s="209"/>
      <c r="D105" s="209"/>
      <c r="E105" s="209"/>
    </row>
  </sheetData>
  <sheetProtection/>
  <mergeCells count="12">
    <mergeCell ref="A3:B3"/>
    <mergeCell ref="A38:B38"/>
    <mergeCell ref="A49:B49"/>
    <mergeCell ref="A5:B5"/>
    <mergeCell ref="A77:B77"/>
    <mergeCell ref="A57:C57"/>
    <mergeCell ref="A96:F96"/>
    <mergeCell ref="A6:B6"/>
    <mergeCell ref="A27:B27"/>
    <mergeCell ref="A84:B84"/>
    <mergeCell ref="A58:B58"/>
    <mergeCell ref="A70:B70"/>
  </mergeCells>
  <printOptions/>
  <pageMargins left="0.7874015748031497" right="0.1968503937007874" top="0.5905511811023623" bottom="0.6299212598425197" header="0.5118110236220472" footer="0.5118110236220472"/>
  <pageSetup firstPageNumber="16" useFirstPageNumber="1" horizontalDpi="600" verticalDpi="600" orientation="portrait" paperSize="9" scale="95" r:id="rId1"/>
  <headerFooter alignWithMargins="0">
    <oddFooter>&amp;C&amp;"ＭＳ 明朝,標準"&amp;P</oddFooter>
  </headerFooter>
  <rowBreaks count="1" manualBreakCount="1"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L107"/>
  <sheetViews>
    <sheetView view="pageBreakPreview" zoomScaleSheetLayoutView="100" zoomScalePageLayoutView="0" workbookViewId="0" topLeftCell="A70">
      <selection activeCell="B2" sqref="B2"/>
    </sheetView>
  </sheetViews>
  <sheetFormatPr defaultColWidth="9.00390625" defaultRowHeight="13.5"/>
  <cols>
    <col min="1" max="1" width="1.25" style="4" customWidth="1"/>
    <col min="2" max="2" width="3.375" style="4" customWidth="1"/>
    <col min="3" max="3" width="24.25390625" style="4" customWidth="1"/>
    <col min="4" max="12" width="9.625" style="4" customWidth="1"/>
    <col min="13" max="16384" width="9.00390625" style="4" customWidth="1"/>
  </cols>
  <sheetData>
    <row r="1" ht="8.25" customHeight="1"/>
    <row r="2" spans="2:3" ht="16.5" customHeight="1">
      <c r="B2" s="121" t="s">
        <v>43</v>
      </c>
      <c r="C2" s="118"/>
    </row>
    <row r="3" spans="2:12" ht="16.5" customHeight="1">
      <c r="B3" s="125"/>
      <c r="C3" s="125"/>
      <c r="L3" s="125" t="s">
        <v>124</v>
      </c>
    </row>
    <row r="4" spans="2:12" ht="13.5">
      <c r="B4" s="549" t="s">
        <v>32</v>
      </c>
      <c r="C4" s="550"/>
      <c r="D4" s="546" t="s">
        <v>416</v>
      </c>
      <c r="E4" s="547"/>
      <c r="F4" s="548"/>
      <c r="G4" s="557" t="s">
        <v>415</v>
      </c>
      <c r="H4" s="557"/>
      <c r="I4" s="557"/>
      <c r="J4" s="557" t="s">
        <v>417</v>
      </c>
      <c r="K4" s="557"/>
      <c r="L4" s="557"/>
    </row>
    <row r="5" spans="2:12" ht="13.5">
      <c r="B5" s="551"/>
      <c r="C5" s="552"/>
      <c r="D5" s="127" t="s">
        <v>39</v>
      </c>
      <c r="E5" s="128" t="s">
        <v>1</v>
      </c>
      <c r="F5" s="129" t="s">
        <v>2</v>
      </c>
      <c r="G5" s="127" t="s">
        <v>39</v>
      </c>
      <c r="H5" s="128" t="s">
        <v>1</v>
      </c>
      <c r="I5" s="129" t="s">
        <v>2</v>
      </c>
      <c r="J5" s="127" t="s">
        <v>39</v>
      </c>
      <c r="K5" s="128" t="s">
        <v>1</v>
      </c>
      <c r="L5" s="129" t="s">
        <v>2</v>
      </c>
    </row>
    <row r="6" spans="2:12" ht="12.75" customHeight="1">
      <c r="B6" s="553"/>
      <c r="C6" s="554"/>
      <c r="D6" s="52" t="s">
        <v>237</v>
      </c>
      <c r="E6" s="6" t="s">
        <v>237</v>
      </c>
      <c r="F6" s="53" t="s">
        <v>237</v>
      </c>
      <c r="G6" s="52" t="s">
        <v>237</v>
      </c>
      <c r="H6" s="6" t="s">
        <v>237</v>
      </c>
      <c r="I6" s="53" t="s">
        <v>237</v>
      </c>
      <c r="J6" s="52" t="s">
        <v>237</v>
      </c>
      <c r="K6" s="6" t="s">
        <v>237</v>
      </c>
      <c r="L6" s="53" t="s">
        <v>237</v>
      </c>
    </row>
    <row r="7" spans="2:12" ht="24.75" customHeight="1">
      <c r="B7" s="555" t="s">
        <v>340</v>
      </c>
      <c r="C7" s="556"/>
      <c r="D7" s="144">
        <f aca="true" t="shared" si="0" ref="D7:I7">D8+D29+D40+D51+D60+D72+D79+D86</f>
        <v>67596</v>
      </c>
      <c r="E7" s="145">
        <f t="shared" si="0"/>
        <v>33197</v>
      </c>
      <c r="F7" s="146">
        <f t="shared" si="0"/>
        <v>34399</v>
      </c>
      <c r="G7" s="144">
        <f t="shared" si="0"/>
        <v>67001</v>
      </c>
      <c r="H7" s="145">
        <f t="shared" si="0"/>
        <v>32862</v>
      </c>
      <c r="I7" s="146">
        <f t="shared" si="0"/>
        <v>34139</v>
      </c>
      <c r="J7" s="353">
        <f>J8+J29+J40+J51+J60+J72+J79+J86</f>
        <v>66564</v>
      </c>
      <c r="K7" s="354">
        <f>K8+K29+K40+K51+K60+K72+K79+K86</f>
        <v>32652</v>
      </c>
      <c r="L7" s="355">
        <f>L8+L29+L40+L51+L60+L72+L79+L86</f>
        <v>33912</v>
      </c>
    </row>
    <row r="8" spans="2:12" ht="20.25" customHeight="1">
      <c r="B8" s="558" t="s">
        <v>40</v>
      </c>
      <c r="C8" s="563"/>
      <c r="D8" s="50">
        <f aca="true" t="shared" si="1" ref="D8:I8">SUM(D9:D28)</f>
        <v>20779</v>
      </c>
      <c r="E8" s="50">
        <f t="shared" si="1"/>
        <v>10084</v>
      </c>
      <c r="F8" s="51">
        <f t="shared" si="1"/>
        <v>10695</v>
      </c>
      <c r="G8" s="50">
        <f t="shared" si="1"/>
        <v>20705</v>
      </c>
      <c r="H8" s="50">
        <f t="shared" si="1"/>
        <v>10052</v>
      </c>
      <c r="I8" s="51">
        <f t="shared" si="1"/>
        <v>10653</v>
      </c>
      <c r="J8" s="356">
        <f>SUM(J9:J28)</f>
        <v>20610</v>
      </c>
      <c r="K8" s="356">
        <f>SUM(K9:K28)</f>
        <v>10006</v>
      </c>
      <c r="L8" s="357">
        <f>SUM(L9:L28)</f>
        <v>10604</v>
      </c>
    </row>
    <row r="9" spans="2:12" ht="15" customHeight="1">
      <c r="B9" s="131">
        <v>1</v>
      </c>
      <c r="C9" s="132" t="s">
        <v>239</v>
      </c>
      <c r="D9" s="88">
        <f>SUM(E9:F9)</f>
        <v>1314</v>
      </c>
      <c r="E9" s="328">
        <v>629</v>
      </c>
      <c r="F9" s="329">
        <v>685</v>
      </c>
      <c r="G9" s="358">
        <f>SUM(H9:I9)</f>
        <v>1342</v>
      </c>
      <c r="H9" s="359">
        <v>644</v>
      </c>
      <c r="I9" s="360">
        <v>698</v>
      </c>
      <c r="J9" s="358">
        <f>SUM(K9:L9)</f>
        <v>1368</v>
      </c>
      <c r="K9" s="359">
        <v>661</v>
      </c>
      <c r="L9" s="360">
        <v>707</v>
      </c>
    </row>
    <row r="10" spans="2:12" ht="15" customHeight="1">
      <c r="B10" s="133">
        <v>2</v>
      </c>
      <c r="C10" s="325" t="s">
        <v>240</v>
      </c>
      <c r="D10" s="10">
        <f aca="true" t="shared" si="2" ref="D10:D28">SUM(E10:F10)</f>
        <v>325</v>
      </c>
      <c r="E10" s="5">
        <v>141</v>
      </c>
      <c r="F10" s="332">
        <v>184</v>
      </c>
      <c r="G10" s="361">
        <f aca="true" t="shared" si="3" ref="G10:G28">SUM(H10:I10)</f>
        <v>314</v>
      </c>
      <c r="H10" s="362">
        <v>137</v>
      </c>
      <c r="I10" s="363">
        <v>177</v>
      </c>
      <c r="J10" s="361">
        <f aca="true" t="shared" si="4" ref="J10:J58">SUM(K10:L10)</f>
        <v>299</v>
      </c>
      <c r="K10" s="362">
        <v>132</v>
      </c>
      <c r="L10" s="363">
        <v>167</v>
      </c>
    </row>
    <row r="11" spans="2:12" ht="15" customHeight="1">
      <c r="B11" s="133">
        <v>3</v>
      </c>
      <c r="C11" s="54" t="s">
        <v>241</v>
      </c>
      <c r="D11" s="10">
        <f t="shared" si="2"/>
        <v>829</v>
      </c>
      <c r="E11" s="5">
        <v>399</v>
      </c>
      <c r="F11" s="332">
        <v>430</v>
      </c>
      <c r="G11" s="361">
        <f t="shared" si="3"/>
        <v>829</v>
      </c>
      <c r="H11" s="362">
        <v>397</v>
      </c>
      <c r="I11" s="363">
        <v>432</v>
      </c>
      <c r="J11" s="361">
        <f t="shared" si="4"/>
        <v>835</v>
      </c>
      <c r="K11" s="362">
        <v>403</v>
      </c>
      <c r="L11" s="363">
        <v>432</v>
      </c>
    </row>
    <row r="12" spans="2:12" ht="15" customHeight="1">
      <c r="B12" s="133">
        <v>4</v>
      </c>
      <c r="C12" s="134" t="s">
        <v>242</v>
      </c>
      <c r="D12" s="10">
        <f t="shared" si="2"/>
        <v>583</v>
      </c>
      <c r="E12" s="5">
        <v>277</v>
      </c>
      <c r="F12" s="332">
        <v>306</v>
      </c>
      <c r="G12" s="361">
        <f t="shared" si="3"/>
        <v>583</v>
      </c>
      <c r="H12" s="362">
        <v>279</v>
      </c>
      <c r="I12" s="363">
        <v>304</v>
      </c>
      <c r="J12" s="361">
        <f t="shared" si="4"/>
        <v>561</v>
      </c>
      <c r="K12" s="362">
        <v>267</v>
      </c>
      <c r="L12" s="363">
        <v>294</v>
      </c>
    </row>
    <row r="13" spans="2:12" ht="15" customHeight="1">
      <c r="B13" s="133">
        <v>5</v>
      </c>
      <c r="C13" s="134" t="s">
        <v>243</v>
      </c>
      <c r="D13" s="10">
        <f t="shared" si="2"/>
        <v>1006</v>
      </c>
      <c r="E13" s="5">
        <v>489</v>
      </c>
      <c r="F13" s="332">
        <v>517</v>
      </c>
      <c r="G13" s="361">
        <f t="shared" si="3"/>
        <v>983</v>
      </c>
      <c r="H13" s="362">
        <v>477</v>
      </c>
      <c r="I13" s="363">
        <v>506</v>
      </c>
      <c r="J13" s="361">
        <f t="shared" si="4"/>
        <v>999</v>
      </c>
      <c r="K13" s="362">
        <v>482</v>
      </c>
      <c r="L13" s="363">
        <v>517</v>
      </c>
    </row>
    <row r="14" spans="2:12" ht="15" customHeight="1">
      <c r="B14" s="133">
        <v>6</v>
      </c>
      <c r="C14" s="134" t="s">
        <v>244</v>
      </c>
      <c r="D14" s="10">
        <f t="shared" si="2"/>
        <v>638</v>
      </c>
      <c r="E14" s="5">
        <v>307</v>
      </c>
      <c r="F14" s="332">
        <v>331</v>
      </c>
      <c r="G14" s="361">
        <f t="shared" si="3"/>
        <v>639</v>
      </c>
      <c r="H14" s="362">
        <v>307</v>
      </c>
      <c r="I14" s="363">
        <v>332</v>
      </c>
      <c r="J14" s="361">
        <f t="shared" si="4"/>
        <v>621</v>
      </c>
      <c r="K14" s="362">
        <v>302</v>
      </c>
      <c r="L14" s="363">
        <v>319</v>
      </c>
    </row>
    <row r="15" spans="2:12" ht="15" customHeight="1">
      <c r="B15" s="133">
        <v>7</v>
      </c>
      <c r="C15" s="134" t="s">
        <v>245</v>
      </c>
      <c r="D15" s="10">
        <f t="shared" si="2"/>
        <v>696</v>
      </c>
      <c r="E15" s="5">
        <v>328</v>
      </c>
      <c r="F15" s="332">
        <v>368</v>
      </c>
      <c r="G15" s="361">
        <f t="shared" si="3"/>
        <v>683</v>
      </c>
      <c r="H15" s="362">
        <v>326</v>
      </c>
      <c r="I15" s="363">
        <v>357</v>
      </c>
      <c r="J15" s="361">
        <f t="shared" si="4"/>
        <v>649</v>
      </c>
      <c r="K15" s="362">
        <v>312</v>
      </c>
      <c r="L15" s="363">
        <v>337</v>
      </c>
    </row>
    <row r="16" spans="2:12" ht="15" customHeight="1">
      <c r="B16" s="133">
        <v>8</v>
      </c>
      <c r="C16" s="134" t="s">
        <v>246</v>
      </c>
      <c r="D16" s="10">
        <f t="shared" si="2"/>
        <v>156</v>
      </c>
      <c r="E16" s="5">
        <v>71</v>
      </c>
      <c r="F16" s="332">
        <v>85</v>
      </c>
      <c r="G16" s="361">
        <f t="shared" si="3"/>
        <v>159</v>
      </c>
      <c r="H16" s="362">
        <v>73</v>
      </c>
      <c r="I16" s="363">
        <v>86</v>
      </c>
      <c r="J16" s="361">
        <f t="shared" si="4"/>
        <v>160</v>
      </c>
      <c r="K16" s="362">
        <v>74</v>
      </c>
      <c r="L16" s="363">
        <v>86</v>
      </c>
    </row>
    <row r="17" spans="2:12" ht="15" customHeight="1">
      <c r="B17" s="133">
        <v>9</v>
      </c>
      <c r="C17" s="134" t="s">
        <v>247</v>
      </c>
      <c r="D17" s="10">
        <f t="shared" si="2"/>
        <v>1503</v>
      </c>
      <c r="E17" s="5">
        <v>733</v>
      </c>
      <c r="F17" s="332">
        <v>770</v>
      </c>
      <c r="G17" s="361">
        <f t="shared" si="3"/>
        <v>1481</v>
      </c>
      <c r="H17" s="362">
        <v>732</v>
      </c>
      <c r="I17" s="363">
        <v>749</v>
      </c>
      <c r="J17" s="361">
        <f t="shared" si="4"/>
        <v>1485</v>
      </c>
      <c r="K17" s="362">
        <v>732</v>
      </c>
      <c r="L17" s="363">
        <v>753</v>
      </c>
    </row>
    <row r="18" spans="2:12" ht="15" customHeight="1">
      <c r="B18" s="133">
        <v>10</v>
      </c>
      <c r="C18" s="54" t="s">
        <v>248</v>
      </c>
      <c r="D18" s="10">
        <f t="shared" si="2"/>
        <v>247</v>
      </c>
      <c r="E18" s="5">
        <v>111</v>
      </c>
      <c r="F18" s="332">
        <v>136</v>
      </c>
      <c r="G18" s="361">
        <f t="shared" si="3"/>
        <v>236</v>
      </c>
      <c r="H18" s="362">
        <v>105</v>
      </c>
      <c r="I18" s="363">
        <v>131</v>
      </c>
      <c r="J18" s="361">
        <f t="shared" si="4"/>
        <v>235</v>
      </c>
      <c r="K18" s="362">
        <v>105</v>
      </c>
      <c r="L18" s="363">
        <v>130</v>
      </c>
    </row>
    <row r="19" spans="2:12" ht="15" customHeight="1">
      <c r="B19" s="133">
        <v>11</v>
      </c>
      <c r="C19" s="134" t="s">
        <v>249</v>
      </c>
      <c r="D19" s="10">
        <f t="shared" si="2"/>
        <v>879</v>
      </c>
      <c r="E19" s="5">
        <v>423</v>
      </c>
      <c r="F19" s="332">
        <v>456</v>
      </c>
      <c r="G19" s="361">
        <f t="shared" si="3"/>
        <v>869</v>
      </c>
      <c r="H19" s="362">
        <v>413</v>
      </c>
      <c r="I19" s="363">
        <v>456</v>
      </c>
      <c r="J19" s="361">
        <f t="shared" si="4"/>
        <v>889</v>
      </c>
      <c r="K19" s="362">
        <v>420</v>
      </c>
      <c r="L19" s="363">
        <v>469</v>
      </c>
    </row>
    <row r="20" spans="2:12" ht="15" customHeight="1">
      <c r="B20" s="133">
        <v>12</v>
      </c>
      <c r="C20" s="134" t="s">
        <v>250</v>
      </c>
      <c r="D20" s="10">
        <f t="shared" si="2"/>
        <v>1835</v>
      </c>
      <c r="E20" s="5">
        <v>878</v>
      </c>
      <c r="F20" s="332">
        <v>957</v>
      </c>
      <c r="G20" s="361">
        <f t="shared" si="3"/>
        <v>1803</v>
      </c>
      <c r="H20" s="362">
        <v>859</v>
      </c>
      <c r="I20" s="363">
        <v>944</v>
      </c>
      <c r="J20" s="361">
        <f t="shared" si="4"/>
        <v>1755</v>
      </c>
      <c r="K20" s="362">
        <v>839</v>
      </c>
      <c r="L20" s="363">
        <v>916</v>
      </c>
    </row>
    <row r="21" spans="2:12" ht="15" customHeight="1">
      <c r="B21" s="133">
        <v>13</v>
      </c>
      <c r="C21" s="134" t="s">
        <v>250</v>
      </c>
      <c r="D21" s="10">
        <f t="shared" si="2"/>
        <v>1958</v>
      </c>
      <c r="E21" s="5">
        <v>980</v>
      </c>
      <c r="F21" s="332">
        <v>978</v>
      </c>
      <c r="G21" s="361">
        <f t="shared" si="3"/>
        <v>1963</v>
      </c>
      <c r="H21" s="362">
        <v>982</v>
      </c>
      <c r="I21" s="363">
        <v>981</v>
      </c>
      <c r="J21" s="361">
        <f t="shared" si="4"/>
        <v>1947</v>
      </c>
      <c r="K21" s="362">
        <v>971</v>
      </c>
      <c r="L21" s="363">
        <v>976</v>
      </c>
    </row>
    <row r="22" spans="2:12" ht="15" customHeight="1">
      <c r="B22" s="133">
        <v>14</v>
      </c>
      <c r="C22" s="134" t="s">
        <v>251</v>
      </c>
      <c r="D22" s="10">
        <f t="shared" si="2"/>
        <v>1455</v>
      </c>
      <c r="E22" s="5">
        <v>692</v>
      </c>
      <c r="F22" s="332">
        <v>763</v>
      </c>
      <c r="G22" s="361">
        <f t="shared" si="3"/>
        <v>1434</v>
      </c>
      <c r="H22" s="362">
        <v>685</v>
      </c>
      <c r="I22" s="363">
        <v>749</v>
      </c>
      <c r="J22" s="361">
        <f t="shared" si="4"/>
        <v>1451</v>
      </c>
      <c r="K22" s="362">
        <v>691</v>
      </c>
      <c r="L22" s="363">
        <v>760</v>
      </c>
    </row>
    <row r="23" spans="2:12" ht="15" customHeight="1">
      <c r="B23" s="133">
        <v>15</v>
      </c>
      <c r="C23" s="134" t="s">
        <v>252</v>
      </c>
      <c r="D23" s="10">
        <f t="shared" si="2"/>
        <v>2240</v>
      </c>
      <c r="E23" s="5">
        <v>1110</v>
      </c>
      <c r="F23" s="332">
        <v>1130</v>
      </c>
      <c r="G23" s="361">
        <f t="shared" si="3"/>
        <v>2291</v>
      </c>
      <c r="H23" s="362">
        <v>1142</v>
      </c>
      <c r="I23" s="363">
        <v>1149</v>
      </c>
      <c r="J23" s="361">
        <f t="shared" si="4"/>
        <v>2288</v>
      </c>
      <c r="K23" s="362">
        <v>1145</v>
      </c>
      <c r="L23" s="363">
        <v>1143</v>
      </c>
    </row>
    <row r="24" spans="2:12" ht="15" customHeight="1">
      <c r="B24" s="133">
        <v>16</v>
      </c>
      <c r="C24" s="134" t="s">
        <v>253</v>
      </c>
      <c r="D24" s="10">
        <f t="shared" si="2"/>
        <v>1702</v>
      </c>
      <c r="E24" s="5">
        <v>849</v>
      </c>
      <c r="F24" s="332">
        <v>853</v>
      </c>
      <c r="G24" s="361">
        <f t="shared" si="3"/>
        <v>1702</v>
      </c>
      <c r="H24" s="362">
        <v>852</v>
      </c>
      <c r="I24" s="363">
        <v>850</v>
      </c>
      <c r="J24" s="361">
        <f t="shared" si="4"/>
        <v>1712</v>
      </c>
      <c r="K24" s="362">
        <v>858</v>
      </c>
      <c r="L24" s="363">
        <v>854</v>
      </c>
    </row>
    <row r="25" spans="2:12" ht="15" customHeight="1">
      <c r="B25" s="133">
        <v>17</v>
      </c>
      <c r="C25" s="134" t="s">
        <v>253</v>
      </c>
      <c r="D25" s="10">
        <f t="shared" si="2"/>
        <v>1315</v>
      </c>
      <c r="E25" s="5">
        <v>629</v>
      </c>
      <c r="F25" s="332">
        <v>686</v>
      </c>
      <c r="G25" s="361">
        <f t="shared" si="3"/>
        <v>1297</v>
      </c>
      <c r="H25" s="362">
        <v>618</v>
      </c>
      <c r="I25" s="363">
        <v>679</v>
      </c>
      <c r="J25" s="361">
        <f t="shared" si="4"/>
        <v>1287</v>
      </c>
      <c r="K25" s="362">
        <v>607</v>
      </c>
      <c r="L25" s="363">
        <v>680</v>
      </c>
    </row>
    <row r="26" spans="2:12" ht="15" customHeight="1">
      <c r="B26" s="133">
        <v>18</v>
      </c>
      <c r="C26" s="134" t="s">
        <v>254</v>
      </c>
      <c r="D26" s="10">
        <f t="shared" si="2"/>
        <v>642</v>
      </c>
      <c r="E26" s="5">
        <v>315</v>
      </c>
      <c r="F26" s="332">
        <v>327</v>
      </c>
      <c r="G26" s="361">
        <f t="shared" si="3"/>
        <v>640</v>
      </c>
      <c r="H26" s="362">
        <v>314</v>
      </c>
      <c r="I26" s="363">
        <v>326</v>
      </c>
      <c r="J26" s="361">
        <f t="shared" si="4"/>
        <v>628</v>
      </c>
      <c r="K26" s="362">
        <v>309</v>
      </c>
      <c r="L26" s="363">
        <v>319</v>
      </c>
    </row>
    <row r="27" spans="2:12" ht="15" customHeight="1">
      <c r="B27" s="133">
        <v>19</v>
      </c>
      <c r="C27" s="134" t="s">
        <v>255</v>
      </c>
      <c r="D27" s="10">
        <f t="shared" si="2"/>
        <v>601</v>
      </c>
      <c r="E27" s="5">
        <v>289</v>
      </c>
      <c r="F27" s="332">
        <v>312</v>
      </c>
      <c r="G27" s="361">
        <f t="shared" si="3"/>
        <v>588</v>
      </c>
      <c r="H27" s="362">
        <v>285</v>
      </c>
      <c r="I27" s="363">
        <v>303</v>
      </c>
      <c r="J27" s="361">
        <f t="shared" si="4"/>
        <v>587</v>
      </c>
      <c r="K27" s="362">
        <v>283</v>
      </c>
      <c r="L27" s="363">
        <v>304</v>
      </c>
    </row>
    <row r="28" spans="2:12" ht="15" customHeight="1">
      <c r="B28" s="135">
        <v>20</v>
      </c>
      <c r="C28" s="136" t="s">
        <v>256</v>
      </c>
      <c r="D28" s="2">
        <f t="shared" si="2"/>
        <v>855</v>
      </c>
      <c r="E28" s="330">
        <v>434</v>
      </c>
      <c r="F28" s="331">
        <v>421</v>
      </c>
      <c r="G28" s="364">
        <f t="shared" si="3"/>
        <v>869</v>
      </c>
      <c r="H28" s="365">
        <v>425</v>
      </c>
      <c r="I28" s="366">
        <v>444</v>
      </c>
      <c r="J28" s="364">
        <f t="shared" si="4"/>
        <v>854</v>
      </c>
      <c r="K28" s="365">
        <v>413</v>
      </c>
      <c r="L28" s="366">
        <v>441</v>
      </c>
    </row>
    <row r="29" spans="2:12" ht="20.25" customHeight="1">
      <c r="B29" s="558" t="s">
        <v>41</v>
      </c>
      <c r="C29" s="563"/>
      <c r="D29" s="50">
        <f aca="true" t="shared" si="5" ref="D29:L29">SUM(D30:D39)</f>
        <v>8993</v>
      </c>
      <c r="E29" s="50">
        <f t="shared" si="5"/>
        <v>4474</v>
      </c>
      <c r="F29" s="51">
        <f t="shared" si="5"/>
        <v>4519</v>
      </c>
      <c r="G29" s="50">
        <f t="shared" si="5"/>
        <v>8891</v>
      </c>
      <c r="H29" s="50">
        <f t="shared" si="5"/>
        <v>4381</v>
      </c>
      <c r="I29" s="51">
        <f t="shared" si="5"/>
        <v>4510</v>
      </c>
      <c r="J29" s="367">
        <f t="shared" si="5"/>
        <v>8905</v>
      </c>
      <c r="K29" s="367">
        <f t="shared" si="5"/>
        <v>4410</v>
      </c>
      <c r="L29" s="368">
        <f t="shared" si="5"/>
        <v>4495</v>
      </c>
    </row>
    <row r="30" spans="2:12" ht="15" customHeight="1">
      <c r="B30" s="131">
        <v>21</v>
      </c>
      <c r="C30" s="132" t="s">
        <v>257</v>
      </c>
      <c r="D30" s="88">
        <f>SUM(E30:F30)</f>
        <v>987</v>
      </c>
      <c r="E30" s="328">
        <v>494</v>
      </c>
      <c r="F30" s="329">
        <v>493</v>
      </c>
      <c r="G30" s="361">
        <f aca="true" t="shared" si="6" ref="G30:G39">SUM(H30:I30)</f>
        <v>981</v>
      </c>
      <c r="H30" s="359">
        <v>489</v>
      </c>
      <c r="I30" s="360">
        <v>492</v>
      </c>
      <c r="J30" s="361">
        <f t="shared" si="4"/>
        <v>985</v>
      </c>
      <c r="K30" s="359">
        <v>492</v>
      </c>
      <c r="L30" s="360">
        <v>493</v>
      </c>
    </row>
    <row r="31" spans="2:12" ht="15" customHeight="1">
      <c r="B31" s="133">
        <v>22</v>
      </c>
      <c r="C31" s="134" t="s">
        <v>257</v>
      </c>
      <c r="D31" s="2">
        <f>SUM(E31:F31)</f>
        <v>919</v>
      </c>
      <c r="E31" s="5">
        <v>466</v>
      </c>
      <c r="F31" s="332">
        <v>453</v>
      </c>
      <c r="G31" s="361">
        <f t="shared" si="6"/>
        <v>896</v>
      </c>
      <c r="H31" s="362">
        <v>451</v>
      </c>
      <c r="I31" s="363">
        <v>445</v>
      </c>
      <c r="J31" s="361">
        <f t="shared" si="4"/>
        <v>892</v>
      </c>
      <c r="K31" s="362">
        <v>448</v>
      </c>
      <c r="L31" s="363">
        <v>444</v>
      </c>
    </row>
    <row r="32" spans="2:12" ht="15" customHeight="1">
      <c r="B32" s="133">
        <v>23</v>
      </c>
      <c r="C32" s="134" t="s">
        <v>258</v>
      </c>
      <c r="D32" s="2">
        <f aca="true" t="shared" si="7" ref="D32:D39">SUM(E32:F32)</f>
        <v>1369</v>
      </c>
      <c r="E32" s="5">
        <v>655</v>
      </c>
      <c r="F32" s="332">
        <v>714</v>
      </c>
      <c r="G32" s="361">
        <f t="shared" si="6"/>
        <v>1364</v>
      </c>
      <c r="H32" s="362">
        <v>644</v>
      </c>
      <c r="I32" s="363">
        <v>720</v>
      </c>
      <c r="J32" s="361">
        <f t="shared" si="4"/>
        <v>1377</v>
      </c>
      <c r="K32" s="362">
        <v>656</v>
      </c>
      <c r="L32" s="363">
        <v>721</v>
      </c>
    </row>
    <row r="33" spans="2:12" ht="15" customHeight="1">
      <c r="B33" s="133">
        <v>24</v>
      </c>
      <c r="C33" s="134" t="s">
        <v>259</v>
      </c>
      <c r="D33" s="2">
        <f t="shared" si="7"/>
        <v>1279</v>
      </c>
      <c r="E33" s="5">
        <v>637</v>
      </c>
      <c r="F33" s="332">
        <v>642</v>
      </c>
      <c r="G33" s="361">
        <f t="shared" si="6"/>
        <v>1255</v>
      </c>
      <c r="H33" s="362">
        <v>626</v>
      </c>
      <c r="I33" s="363">
        <v>629</v>
      </c>
      <c r="J33" s="361">
        <f t="shared" si="4"/>
        <v>1233</v>
      </c>
      <c r="K33" s="362">
        <v>618</v>
      </c>
      <c r="L33" s="363">
        <v>615</v>
      </c>
    </row>
    <row r="34" spans="2:12" ht="15" customHeight="1">
      <c r="B34" s="133">
        <v>25</v>
      </c>
      <c r="C34" s="134" t="s">
        <v>259</v>
      </c>
      <c r="D34" s="2">
        <f t="shared" si="7"/>
        <v>1119</v>
      </c>
      <c r="E34" s="5">
        <v>551</v>
      </c>
      <c r="F34" s="332">
        <v>568</v>
      </c>
      <c r="G34" s="361">
        <f t="shared" si="6"/>
        <v>1126</v>
      </c>
      <c r="H34" s="362">
        <v>546</v>
      </c>
      <c r="I34" s="363">
        <v>580</v>
      </c>
      <c r="J34" s="361">
        <f t="shared" si="4"/>
        <v>1089</v>
      </c>
      <c r="K34" s="362">
        <v>532</v>
      </c>
      <c r="L34" s="363">
        <v>557</v>
      </c>
    </row>
    <row r="35" spans="2:12" ht="15" customHeight="1">
      <c r="B35" s="133">
        <v>26</v>
      </c>
      <c r="C35" s="134" t="s">
        <v>260</v>
      </c>
      <c r="D35" s="2">
        <f t="shared" si="7"/>
        <v>349</v>
      </c>
      <c r="E35" s="5">
        <v>188</v>
      </c>
      <c r="F35" s="332">
        <v>161</v>
      </c>
      <c r="G35" s="361">
        <f t="shared" si="6"/>
        <v>352</v>
      </c>
      <c r="H35" s="362">
        <v>196</v>
      </c>
      <c r="I35" s="363">
        <v>156</v>
      </c>
      <c r="J35" s="361">
        <f t="shared" si="4"/>
        <v>369</v>
      </c>
      <c r="K35" s="362">
        <v>203</v>
      </c>
      <c r="L35" s="363">
        <v>166</v>
      </c>
    </row>
    <row r="36" spans="2:12" ht="15" customHeight="1">
      <c r="B36" s="133">
        <v>27</v>
      </c>
      <c r="C36" s="134" t="s">
        <v>261</v>
      </c>
      <c r="D36" s="2">
        <f t="shared" si="7"/>
        <v>598</v>
      </c>
      <c r="E36" s="5">
        <v>301</v>
      </c>
      <c r="F36" s="332">
        <v>297</v>
      </c>
      <c r="G36" s="361">
        <f t="shared" si="6"/>
        <v>587</v>
      </c>
      <c r="H36" s="362">
        <v>290</v>
      </c>
      <c r="I36" s="363">
        <v>297</v>
      </c>
      <c r="J36" s="361">
        <f t="shared" si="4"/>
        <v>604</v>
      </c>
      <c r="K36" s="362">
        <v>291</v>
      </c>
      <c r="L36" s="363">
        <v>313</v>
      </c>
    </row>
    <row r="37" spans="2:12" ht="15" customHeight="1">
      <c r="B37" s="133">
        <v>28</v>
      </c>
      <c r="C37" s="134" t="s">
        <v>262</v>
      </c>
      <c r="D37" s="2">
        <f t="shared" si="7"/>
        <v>1189</v>
      </c>
      <c r="E37" s="5">
        <v>596</v>
      </c>
      <c r="F37" s="332">
        <v>593</v>
      </c>
      <c r="G37" s="361">
        <f t="shared" si="6"/>
        <v>1162</v>
      </c>
      <c r="H37" s="362">
        <v>566</v>
      </c>
      <c r="I37" s="363">
        <v>596</v>
      </c>
      <c r="J37" s="361">
        <f t="shared" si="4"/>
        <v>1191</v>
      </c>
      <c r="K37" s="362">
        <v>596</v>
      </c>
      <c r="L37" s="363">
        <v>595</v>
      </c>
    </row>
    <row r="38" spans="2:12" ht="15" customHeight="1">
      <c r="B38" s="133">
        <v>29</v>
      </c>
      <c r="C38" s="134" t="s">
        <v>262</v>
      </c>
      <c r="D38" s="2">
        <f t="shared" si="7"/>
        <v>740</v>
      </c>
      <c r="E38" s="5">
        <v>374</v>
      </c>
      <c r="F38" s="332">
        <v>366</v>
      </c>
      <c r="G38" s="361">
        <f t="shared" si="6"/>
        <v>734</v>
      </c>
      <c r="H38" s="362">
        <v>364</v>
      </c>
      <c r="I38" s="363">
        <v>370</v>
      </c>
      <c r="J38" s="361">
        <f t="shared" si="4"/>
        <v>732</v>
      </c>
      <c r="K38" s="362">
        <v>363</v>
      </c>
      <c r="L38" s="363">
        <v>369</v>
      </c>
    </row>
    <row r="39" spans="2:12" ht="15" customHeight="1">
      <c r="B39" s="135">
        <v>30</v>
      </c>
      <c r="C39" s="136" t="s">
        <v>263</v>
      </c>
      <c r="D39" s="2">
        <f t="shared" si="7"/>
        <v>444</v>
      </c>
      <c r="E39" s="330">
        <v>212</v>
      </c>
      <c r="F39" s="331">
        <v>232</v>
      </c>
      <c r="G39" s="361">
        <f t="shared" si="6"/>
        <v>434</v>
      </c>
      <c r="H39" s="365">
        <v>209</v>
      </c>
      <c r="I39" s="366">
        <v>225</v>
      </c>
      <c r="J39" s="361">
        <f t="shared" si="4"/>
        <v>433</v>
      </c>
      <c r="K39" s="365">
        <v>211</v>
      </c>
      <c r="L39" s="366">
        <v>222</v>
      </c>
    </row>
    <row r="40" spans="2:12" ht="20.25" customHeight="1">
      <c r="B40" s="558" t="s">
        <v>42</v>
      </c>
      <c r="C40" s="559"/>
      <c r="D40" s="50">
        <f aca="true" t="shared" si="8" ref="D40:I40">SUM(D41:D50)</f>
        <v>11422</v>
      </c>
      <c r="E40" s="50">
        <f t="shared" si="8"/>
        <v>5618</v>
      </c>
      <c r="F40" s="51">
        <f t="shared" si="8"/>
        <v>5804</v>
      </c>
      <c r="G40" s="50">
        <f t="shared" si="8"/>
        <v>11427</v>
      </c>
      <c r="H40" s="50">
        <f t="shared" si="8"/>
        <v>5609</v>
      </c>
      <c r="I40" s="51">
        <f t="shared" si="8"/>
        <v>5818</v>
      </c>
      <c r="J40" s="367">
        <f>SUM(J41:J50)</f>
        <v>11448</v>
      </c>
      <c r="K40" s="367">
        <f>SUM(K41:K50)</f>
        <v>5638</v>
      </c>
      <c r="L40" s="368">
        <f>SUM(L41:L50)</f>
        <v>5810</v>
      </c>
    </row>
    <row r="41" spans="2:12" ht="15" customHeight="1">
      <c r="B41" s="131">
        <v>31</v>
      </c>
      <c r="C41" s="132" t="s">
        <v>264</v>
      </c>
      <c r="D41" s="2">
        <f>SUM(E41:F41)</f>
        <v>1815</v>
      </c>
      <c r="E41" s="328">
        <v>913</v>
      </c>
      <c r="F41" s="329">
        <v>902</v>
      </c>
      <c r="G41" s="364">
        <f aca="true" t="shared" si="9" ref="G41:G50">SUM(H41:I41)</f>
        <v>1844</v>
      </c>
      <c r="H41" s="359">
        <v>931</v>
      </c>
      <c r="I41" s="360">
        <v>913</v>
      </c>
      <c r="J41" s="364">
        <f t="shared" si="4"/>
        <v>1861</v>
      </c>
      <c r="K41" s="359">
        <v>940</v>
      </c>
      <c r="L41" s="360">
        <v>921</v>
      </c>
    </row>
    <row r="42" spans="2:12" ht="15" customHeight="1">
      <c r="B42" s="133">
        <v>32</v>
      </c>
      <c r="C42" s="134" t="s">
        <v>265</v>
      </c>
      <c r="D42" s="2">
        <f>SUM(E42:F42)</f>
        <v>1482</v>
      </c>
      <c r="E42" s="5">
        <v>721</v>
      </c>
      <c r="F42" s="332">
        <v>761</v>
      </c>
      <c r="G42" s="364">
        <f t="shared" si="9"/>
        <v>1492</v>
      </c>
      <c r="H42" s="362">
        <v>727</v>
      </c>
      <c r="I42" s="363">
        <v>765</v>
      </c>
      <c r="J42" s="364">
        <f t="shared" si="4"/>
        <v>1533</v>
      </c>
      <c r="K42" s="362">
        <v>740</v>
      </c>
      <c r="L42" s="363">
        <v>793</v>
      </c>
    </row>
    <row r="43" spans="2:12" ht="15" customHeight="1">
      <c r="B43" s="133">
        <v>33</v>
      </c>
      <c r="C43" s="134" t="s">
        <v>266</v>
      </c>
      <c r="D43" s="2">
        <f aca="true" t="shared" si="10" ref="D43:D50">SUM(E43:F43)</f>
        <v>1747</v>
      </c>
      <c r="E43" s="5">
        <v>839</v>
      </c>
      <c r="F43" s="332">
        <v>908</v>
      </c>
      <c r="G43" s="364">
        <f t="shared" si="9"/>
        <v>1753</v>
      </c>
      <c r="H43" s="362">
        <v>840</v>
      </c>
      <c r="I43" s="363">
        <v>913</v>
      </c>
      <c r="J43" s="364">
        <f t="shared" si="4"/>
        <v>1743</v>
      </c>
      <c r="K43" s="362">
        <v>840</v>
      </c>
      <c r="L43" s="363">
        <v>903</v>
      </c>
    </row>
    <row r="44" spans="2:12" ht="15" customHeight="1">
      <c r="B44" s="133">
        <v>34</v>
      </c>
      <c r="C44" s="134" t="s">
        <v>267</v>
      </c>
      <c r="D44" s="2">
        <f t="shared" si="10"/>
        <v>890</v>
      </c>
      <c r="E44" s="5">
        <v>436</v>
      </c>
      <c r="F44" s="332">
        <v>454</v>
      </c>
      <c r="G44" s="364">
        <f t="shared" si="9"/>
        <v>892</v>
      </c>
      <c r="H44" s="362">
        <v>432</v>
      </c>
      <c r="I44" s="363">
        <v>460</v>
      </c>
      <c r="J44" s="364">
        <f t="shared" si="4"/>
        <v>881</v>
      </c>
      <c r="K44" s="362">
        <v>430</v>
      </c>
      <c r="L44" s="363">
        <v>451</v>
      </c>
    </row>
    <row r="45" spans="2:12" ht="15" customHeight="1">
      <c r="B45" s="133">
        <v>35</v>
      </c>
      <c r="C45" s="134" t="s">
        <v>268</v>
      </c>
      <c r="D45" s="2">
        <f t="shared" si="10"/>
        <v>1355</v>
      </c>
      <c r="E45" s="5">
        <v>641</v>
      </c>
      <c r="F45" s="332">
        <v>714</v>
      </c>
      <c r="G45" s="364">
        <f t="shared" si="9"/>
        <v>1335</v>
      </c>
      <c r="H45" s="362">
        <v>631</v>
      </c>
      <c r="I45" s="363">
        <v>704</v>
      </c>
      <c r="J45" s="364">
        <f t="shared" si="4"/>
        <v>1318</v>
      </c>
      <c r="K45" s="362">
        <v>625</v>
      </c>
      <c r="L45" s="363">
        <v>693</v>
      </c>
    </row>
    <row r="46" spans="2:12" ht="15" customHeight="1">
      <c r="B46" s="133">
        <v>36</v>
      </c>
      <c r="C46" s="134" t="s">
        <v>269</v>
      </c>
      <c r="D46" s="2">
        <f t="shared" si="10"/>
        <v>726</v>
      </c>
      <c r="E46" s="5">
        <v>354</v>
      </c>
      <c r="F46" s="332">
        <v>372</v>
      </c>
      <c r="G46" s="364">
        <f t="shared" si="9"/>
        <v>722</v>
      </c>
      <c r="H46" s="362">
        <v>353</v>
      </c>
      <c r="I46" s="363">
        <v>369</v>
      </c>
      <c r="J46" s="364">
        <f t="shared" si="4"/>
        <v>712</v>
      </c>
      <c r="K46" s="362">
        <v>350</v>
      </c>
      <c r="L46" s="363">
        <v>362</v>
      </c>
    </row>
    <row r="47" spans="2:12" ht="15" customHeight="1">
      <c r="B47" s="133">
        <v>37</v>
      </c>
      <c r="C47" s="134" t="s">
        <v>270</v>
      </c>
      <c r="D47" s="2">
        <f t="shared" si="10"/>
        <v>895</v>
      </c>
      <c r="E47" s="5">
        <v>466</v>
      </c>
      <c r="F47" s="332">
        <v>429</v>
      </c>
      <c r="G47" s="364">
        <f t="shared" si="9"/>
        <v>857</v>
      </c>
      <c r="H47" s="362">
        <v>441</v>
      </c>
      <c r="I47" s="363">
        <v>416</v>
      </c>
      <c r="J47" s="364">
        <f t="shared" si="4"/>
        <v>845</v>
      </c>
      <c r="K47" s="362">
        <v>444</v>
      </c>
      <c r="L47" s="363">
        <v>401</v>
      </c>
    </row>
    <row r="48" spans="2:12" ht="15" customHeight="1">
      <c r="B48" s="133">
        <v>38</v>
      </c>
      <c r="C48" s="134" t="s">
        <v>271</v>
      </c>
      <c r="D48" s="2">
        <f t="shared" si="10"/>
        <v>764</v>
      </c>
      <c r="E48" s="5">
        <v>380</v>
      </c>
      <c r="F48" s="332">
        <v>384</v>
      </c>
      <c r="G48" s="364">
        <f t="shared" si="9"/>
        <v>765</v>
      </c>
      <c r="H48" s="362">
        <v>380</v>
      </c>
      <c r="I48" s="363">
        <v>385</v>
      </c>
      <c r="J48" s="364">
        <f t="shared" si="4"/>
        <v>770</v>
      </c>
      <c r="K48" s="362">
        <v>386</v>
      </c>
      <c r="L48" s="363">
        <v>384</v>
      </c>
    </row>
    <row r="49" spans="2:12" ht="15" customHeight="1">
      <c r="B49" s="133">
        <v>39</v>
      </c>
      <c r="C49" s="134" t="s">
        <v>272</v>
      </c>
      <c r="D49" s="2">
        <f t="shared" si="10"/>
        <v>949</v>
      </c>
      <c r="E49" s="5">
        <v>474</v>
      </c>
      <c r="F49" s="332">
        <v>475</v>
      </c>
      <c r="G49" s="364">
        <f t="shared" si="9"/>
        <v>953</v>
      </c>
      <c r="H49" s="362">
        <v>471</v>
      </c>
      <c r="I49" s="363">
        <v>482</v>
      </c>
      <c r="J49" s="364">
        <f t="shared" si="4"/>
        <v>953</v>
      </c>
      <c r="K49" s="362">
        <v>473</v>
      </c>
      <c r="L49" s="363">
        <v>480</v>
      </c>
    </row>
    <row r="50" spans="2:12" ht="15" customHeight="1">
      <c r="B50" s="135">
        <v>40</v>
      </c>
      <c r="C50" s="136" t="s">
        <v>273</v>
      </c>
      <c r="D50" s="2">
        <f t="shared" si="10"/>
        <v>799</v>
      </c>
      <c r="E50" s="330">
        <v>394</v>
      </c>
      <c r="F50" s="331">
        <v>405</v>
      </c>
      <c r="G50" s="364">
        <f t="shared" si="9"/>
        <v>814</v>
      </c>
      <c r="H50" s="365">
        <v>403</v>
      </c>
      <c r="I50" s="366">
        <v>411</v>
      </c>
      <c r="J50" s="364">
        <f t="shared" si="4"/>
        <v>832</v>
      </c>
      <c r="K50" s="365">
        <v>410</v>
      </c>
      <c r="L50" s="366">
        <v>422</v>
      </c>
    </row>
    <row r="51" spans="2:12" ht="20.25" customHeight="1">
      <c r="B51" s="560" t="s">
        <v>123</v>
      </c>
      <c r="C51" s="561"/>
      <c r="D51" s="50">
        <f aca="true" t="shared" si="11" ref="D51:L51">SUM(D52:D58)</f>
        <v>8832</v>
      </c>
      <c r="E51" s="50">
        <f t="shared" si="11"/>
        <v>4349</v>
      </c>
      <c r="F51" s="51">
        <f t="shared" si="11"/>
        <v>4483</v>
      </c>
      <c r="G51" s="50">
        <f t="shared" si="11"/>
        <v>8781</v>
      </c>
      <c r="H51" s="50">
        <f t="shared" si="11"/>
        <v>4310</v>
      </c>
      <c r="I51" s="51">
        <f t="shared" si="11"/>
        <v>4471</v>
      </c>
      <c r="J51" s="367">
        <f t="shared" si="11"/>
        <v>8712</v>
      </c>
      <c r="K51" s="367">
        <f t="shared" si="11"/>
        <v>4264</v>
      </c>
      <c r="L51" s="368">
        <f t="shared" si="11"/>
        <v>4448</v>
      </c>
    </row>
    <row r="52" spans="2:12" ht="15" customHeight="1">
      <c r="B52" s="131">
        <v>41</v>
      </c>
      <c r="C52" s="132" t="s">
        <v>274</v>
      </c>
      <c r="D52" s="2">
        <f aca="true" t="shared" si="12" ref="D52:D58">SUM(E52:F52)</f>
        <v>1238</v>
      </c>
      <c r="E52" s="328">
        <v>635</v>
      </c>
      <c r="F52" s="329">
        <v>603</v>
      </c>
      <c r="G52" s="364">
        <f aca="true" t="shared" si="13" ref="G52:G58">SUM(H52:I52)</f>
        <v>1262</v>
      </c>
      <c r="H52" s="359">
        <v>649</v>
      </c>
      <c r="I52" s="360">
        <v>613</v>
      </c>
      <c r="J52" s="364">
        <f t="shared" si="4"/>
        <v>1256</v>
      </c>
      <c r="K52" s="359">
        <v>645</v>
      </c>
      <c r="L52" s="360">
        <v>611</v>
      </c>
    </row>
    <row r="53" spans="2:12" ht="15" customHeight="1">
      <c r="B53" s="133">
        <v>42</v>
      </c>
      <c r="C53" s="134" t="s">
        <v>274</v>
      </c>
      <c r="D53" s="2">
        <f t="shared" si="12"/>
        <v>1248</v>
      </c>
      <c r="E53" s="5">
        <v>616</v>
      </c>
      <c r="F53" s="332">
        <v>632</v>
      </c>
      <c r="G53" s="364">
        <f t="shared" si="13"/>
        <v>1223</v>
      </c>
      <c r="H53" s="362">
        <v>598</v>
      </c>
      <c r="I53" s="363">
        <v>625</v>
      </c>
      <c r="J53" s="364">
        <f t="shared" si="4"/>
        <v>1182</v>
      </c>
      <c r="K53" s="362">
        <v>570</v>
      </c>
      <c r="L53" s="363">
        <v>612</v>
      </c>
    </row>
    <row r="54" spans="2:12" ht="15" customHeight="1">
      <c r="B54" s="133">
        <v>43</v>
      </c>
      <c r="C54" s="134" t="s">
        <v>275</v>
      </c>
      <c r="D54" s="2">
        <f t="shared" si="12"/>
        <v>1542</v>
      </c>
      <c r="E54" s="5">
        <v>754</v>
      </c>
      <c r="F54" s="332">
        <v>788</v>
      </c>
      <c r="G54" s="364">
        <f t="shared" si="13"/>
        <v>1543</v>
      </c>
      <c r="H54" s="362">
        <v>759</v>
      </c>
      <c r="I54" s="363">
        <v>784</v>
      </c>
      <c r="J54" s="364">
        <f t="shared" si="4"/>
        <v>1550</v>
      </c>
      <c r="K54" s="362">
        <v>767</v>
      </c>
      <c r="L54" s="363">
        <v>783</v>
      </c>
    </row>
    <row r="55" spans="2:12" ht="15" customHeight="1">
      <c r="B55" s="133">
        <v>44</v>
      </c>
      <c r="C55" s="134" t="s">
        <v>276</v>
      </c>
      <c r="D55" s="2">
        <f t="shared" si="12"/>
        <v>1450</v>
      </c>
      <c r="E55" s="5">
        <v>719</v>
      </c>
      <c r="F55" s="332">
        <v>731</v>
      </c>
      <c r="G55" s="364">
        <f t="shared" si="13"/>
        <v>1435</v>
      </c>
      <c r="H55" s="362">
        <v>704</v>
      </c>
      <c r="I55" s="363">
        <v>731</v>
      </c>
      <c r="J55" s="364">
        <f t="shared" si="4"/>
        <v>1408</v>
      </c>
      <c r="K55" s="362">
        <v>696</v>
      </c>
      <c r="L55" s="363">
        <v>712</v>
      </c>
    </row>
    <row r="56" spans="2:12" ht="15" customHeight="1">
      <c r="B56" s="133">
        <v>45</v>
      </c>
      <c r="C56" s="134" t="s">
        <v>277</v>
      </c>
      <c r="D56" s="2">
        <f t="shared" si="12"/>
        <v>1264</v>
      </c>
      <c r="E56" s="5">
        <v>606</v>
      </c>
      <c r="F56" s="332">
        <v>658</v>
      </c>
      <c r="G56" s="364">
        <f t="shared" si="13"/>
        <v>1251</v>
      </c>
      <c r="H56" s="362">
        <v>600</v>
      </c>
      <c r="I56" s="363">
        <v>651</v>
      </c>
      <c r="J56" s="364">
        <f t="shared" si="4"/>
        <v>1251</v>
      </c>
      <c r="K56" s="362">
        <v>596</v>
      </c>
      <c r="L56" s="363">
        <v>655</v>
      </c>
    </row>
    <row r="57" spans="2:12" ht="15" customHeight="1">
      <c r="B57" s="133">
        <v>46</v>
      </c>
      <c r="C57" s="134" t="s">
        <v>278</v>
      </c>
      <c r="D57" s="2">
        <f t="shared" si="12"/>
        <v>1291</v>
      </c>
      <c r="E57" s="5">
        <v>628</v>
      </c>
      <c r="F57" s="332">
        <v>663</v>
      </c>
      <c r="G57" s="364">
        <f t="shared" si="13"/>
        <v>1270</v>
      </c>
      <c r="H57" s="362">
        <v>608</v>
      </c>
      <c r="I57" s="363">
        <v>662</v>
      </c>
      <c r="J57" s="364">
        <f t="shared" si="4"/>
        <v>1270</v>
      </c>
      <c r="K57" s="362">
        <v>600</v>
      </c>
      <c r="L57" s="363">
        <v>670</v>
      </c>
    </row>
    <row r="58" spans="2:12" ht="15" customHeight="1">
      <c r="B58" s="135">
        <v>47</v>
      </c>
      <c r="C58" s="136" t="s">
        <v>279</v>
      </c>
      <c r="D58" s="1">
        <f t="shared" si="12"/>
        <v>799</v>
      </c>
      <c r="E58" s="330">
        <v>391</v>
      </c>
      <c r="F58" s="331">
        <v>408</v>
      </c>
      <c r="G58" s="369">
        <f t="shared" si="13"/>
        <v>797</v>
      </c>
      <c r="H58" s="365">
        <v>392</v>
      </c>
      <c r="I58" s="366">
        <v>405</v>
      </c>
      <c r="J58" s="369">
        <f t="shared" si="4"/>
        <v>795</v>
      </c>
      <c r="K58" s="365">
        <v>390</v>
      </c>
      <c r="L58" s="366">
        <v>405</v>
      </c>
    </row>
    <row r="59" spans="1:12" ht="15" customHeight="1">
      <c r="A59" s="83"/>
      <c r="B59" s="55"/>
      <c r="C59" s="55"/>
      <c r="L59" s="130" t="s">
        <v>238</v>
      </c>
    </row>
    <row r="60" spans="2:12" ht="20.25" customHeight="1">
      <c r="B60" s="555" t="s">
        <v>338</v>
      </c>
      <c r="C60" s="562"/>
      <c r="D60" s="145">
        <f aca="true" t="shared" si="14" ref="D60:L60">SUM(D61:D71)</f>
        <v>5920</v>
      </c>
      <c r="E60" s="145">
        <f t="shared" si="14"/>
        <v>2925</v>
      </c>
      <c r="F60" s="146">
        <f t="shared" si="14"/>
        <v>2995</v>
      </c>
      <c r="G60" s="145">
        <f t="shared" si="14"/>
        <v>5800</v>
      </c>
      <c r="H60" s="145">
        <f t="shared" si="14"/>
        <v>2884</v>
      </c>
      <c r="I60" s="146">
        <f t="shared" si="14"/>
        <v>2916</v>
      </c>
      <c r="J60" s="370">
        <f t="shared" si="14"/>
        <v>5706</v>
      </c>
      <c r="K60" s="370">
        <f t="shared" si="14"/>
        <v>2848</v>
      </c>
      <c r="L60" s="371">
        <f t="shared" si="14"/>
        <v>2858</v>
      </c>
    </row>
    <row r="61" spans="2:12" ht="15" customHeight="1">
      <c r="B61" s="131">
        <v>48</v>
      </c>
      <c r="C61" s="132" t="s">
        <v>280</v>
      </c>
      <c r="D61" s="2">
        <f>SUM(E61:F61)</f>
        <v>303</v>
      </c>
      <c r="E61" s="328">
        <v>145</v>
      </c>
      <c r="F61" s="329">
        <v>158</v>
      </c>
      <c r="G61" s="364">
        <f aca="true" t="shared" si="15" ref="G61:G71">SUM(H61:I61)</f>
        <v>295</v>
      </c>
      <c r="H61" s="359">
        <v>143</v>
      </c>
      <c r="I61" s="360">
        <v>152</v>
      </c>
      <c r="J61" s="364">
        <f aca="true" t="shared" si="16" ref="J61:J71">SUM(K61:L61)</f>
        <v>284</v>
      </c>
      <c r="K61" s="359">
        <v>137</v>
      </c>
      <c r="L61" s="360">
        <v>147</v>
      </c>
    </row>
    <row r="62" spans="2:12" ht="15" customHeight="1">
      <c r="B62" s="133">
        <v>49</v>
      </c>
      <c r="C62" s="134" t="s">
        <v>281</v>
      </c>
      <c r="D62" s="2">
        <f>SUM(E62:F62)</f>
        <v>652</v>
      </c>
      <c r="E62" s="5">
        <v>318</v>
      </c>
      <c r="F62" s="332">
        <v>334</v>
      </c>
      <c r="G62" s="364">
        <f t="shared" si="15"/>
        <v>659</v>
      </c>
      <c r="H62" s="362">
        <v>329</v>
      </c>
      <c r="I62" s="363">
        <v>330</v>
      </c>
      <c r="J62" s="364">
        <f t="shared" si="16"/>
        <v>640</v>
      </c>
      <c r="K62" s="362">
        <v>323</v>
      </c>
      <c r="L62" s="363">
        <v>317</v>
      </c>
    </row>
    <row r="63" spans="2:12" ht="15" customHeight="1">
      <c r="B63" s="133">
        <v>50</v>
      </c>
      <c r="C63" s="134" t="s">
        <v>282</v>
      </c>
      <c r="D63" s="2">
        <f aca="true" t="shared" si="17" ref="D63:D71">SUM(E63:F63)</f>
        <v>1342</v>
      </c>
      <c r="E63" s="5">
        <v>627</v>
      </c>
      <c r="F63" s="332">
        <v>715</v>
      </c>
      <c r="G63" s="364">
        <f t="shared" si="15"/>
        <v>1310</v>
      </c>
      <c r="H63" s="362">
        <v>614</v>
      </c>
      <c r="I63" s="363">
        <v>696</v>
      </c>
      <c r="J63" s="364">
        <f t="shared" si="16"/>
        <v>1276</v>
      </c>
      <c r="K63" s="362">
        <v>596</v>
      </c>
      <c r="L63" s="363">
        <v>680</v>
      </c>
    </row>
    <row r="64" spans="2:12" ht="15" customHeight="1">
      <c r="B64" s="133">
        <v>51</v>
      </c>
      <c r="C64" s="134" t="s">
        <v>283</v>
      </c>
      <c r="D64" s="2">
        <f t="shared" si="17"/>
        <v>529</v>
      </c>
      <c r="E64" s="5">
        <v>279</v>
      </c>
      <c r="F64" s="332">
        <v>250</v>
      </c>
      <c r="G64" s="364">
        <f t="shared" si="15"/>
        <v>524</v>
      </c>
      <c r="H64" s="362">
        <v>272</v>
      </c>
      <c r="I64" s="363">
        <v>252</v>
      </c>
      <c r="J64" s="364">
        <f t="shared" si="16"/>
        <v>520</v>
      </c>
      <c r="K64" s="362">
        <v>272</v>
      </c>
      <c r="L64" s="363">
        <v>248</v>
      </c>
    </row>
    <row r="65" spans="2:12" ht="15" customHeight="1">
      <c r="B65" s="133">
        <v>52</v>
      </c>
      <c r="C65" s="134" t="s">
        <v>284</v>
      </c>
      <c r="D65" s="2">
        <f t="shared" si="17"/>
        <v>348</v>
      </c>
      <c r="E65" s="5">
        <v>176</v>
      </c>
      <c r="F65" s="332">
        <v>172</v>
      </c>
      <c r="G65" s="364">
        <f t="shared" si="15"/>
        <v>338</v>
      </c>
      <c r="H65" s="362">
        <v>175</v>
      </c>
      <c r="I65" s="363">
        <v>163</v>
      </c>
      <c r="J65" s="364">
        <f t="shared" si="16"/>
        <v>333</v>
      </c>
      <c r="K65" s="362">
        <v>171</v>
      </c>
      <c r="L65" s="363">
        <v>162</v>
      </c>
    </row>
    <row r="66" spans="2:12" ht="15" customHeight="1">
      <c r="B66" s="133">
        <v>53</v>
      </c>
      <c r="C66" s="134" t="s">
        <v>285</v>
      </c>
      <c r="D66" s="2">
        <f t="shared" si="17"/>
        <v>755</v>
      </c>
      <c r="E66" s="5">
        <v>369</v>
      </c>
      <c r="F66" s="332">
        <v>386</v>
      </c>
      <c r="G66" s="364">
        <f t="shared" si="15"/>
        <v>738</v>
      </c>
      <c r="H66" s="362">
        <v>359</v>
      </c>
      <c r="I66" s="363">
        <v>379</v>
      </c>
      <c r="J66" s="364">
        <f t="shared" si="16"/>
        <v>744</v>
      </c>
      <c r="K66" s="362">
        <v>365</v>
      </c>
      <c r="L66" s="363">
        <v>379</v>
      </c>
    </row>
    <row r="67" spans="2:12" ht="15" customHeight="1">
      <c r="B67" s="133">
        <v>54</v>
      </c>
      <c r="C67" s="134" t="s">
        <v>286</v>
      </c>
      <c r="D67" s="2">
        <f t="shared" si="17"/>
        <v>336</v>
      </c>
      <c r="E67" s="5">
        <v>190</v>
      </c>
      <c r="F67" s="332">
        <v>146</v>
      </c>
      <c r="G67" s="364">
        <f t="shared" si="15"/>
        <v>318</v>
      </c>
      <c r="H67" s="362">
        <v>183</v>
      </c>
      <c r="I67" s="363">
        <v>135</v>
      </c>
      <c r="J67" s="364">
        <f t="shared" si="16"/>
        <v>313</v>
      </c>
      <c r="K67" s="362">
        <v>181</v>
      </c>
      <c r="L67" s="363">
        <v>132</v>
      </c>
    </row>
    <row r="68" spans="2:12" ht="15" customHeight="1">
      <c r="B68" s="133">
        <v>55</v>
      </c>
      <c r="C68" s="134" t="s">
        <v>287</v>
      </c>
      <c r="D68" s="2">
        <f t="shared" si="17"/>
        <v>439</v>
      </c>
      <c r="E68" s="5">
        <v>223</v>
      </c>
      <c r="F68" s="332">
        <v>216</v>
      </c>
      <c r="G68" s="364">
        <f t="shared" si="15"/>
        <v>431</v>
      </c>
      <c r="H68" s="362">
        <v>223</v>
      </c>
      <c r="I68" s="363">
        <v>208</v>
      </c>
      <c r="J68" s="364">
        <f t="shared" si="16"/>
        <v>428</v>
      </c>
      <c r="K68" s="362">
        <v>220</v>
      </c>
      <c r="L68" s="363">
        <v>208</v>
      </c>
    </row>
    <row r="69" spans="2:12" ht="15" customHeight="1">
      <c r="B69" s="133">
        <v>56</v>
      </c>
      <c r="C69" s="134" t="s">
        <v>288</v>
      </c>
      <c r="D69" s="2">
        <f t="shared" si="17"/>
        <v>440</v>
      </c>
      <c r="E69" s="5">
        <v>212</v>
      </c>
      <c r="F69" s="332">
        <v>228</v>
      </c>
      <c r="G69" s="364">
        <f t="shared" si="15"/>
        <v>427</v>
      </c>
      <c r="H69" s="362">
        <v>208</v>
      </c>
      <c r="I69" s="363">
        <v>219</v>
      </c>
      <c r="J69" s="364">
        <f t="shared" si="16"/>
        <v>425</v>
      </c>
      <c r="K69" s="362">
        <v>208</v>
      </c>
      <c r="L69" s="363">
        <v>217</v>
      </c>
    </row>
    <row r="70" spans="2:12" ht="15" customHeight="1">
      <c r="B70" s="133">
        <v>57</v>
      </c>
      <c r="C70" s="134" t="s">
        <v>289</v>
      </c>
      <c r="D70" s="2">
        <f t="shared" si="17"/>
        <v>208</v>
      </c>
      <c r="E70" s="5">
        <v>100</v>
      </c>
      <c r="F70" s="332">
        <v>108</v>
      </c>
      <c r="G70" s="364">
        <f t="shared" si="15"/>
        <v>200</v>
      </c>
      <c r="H70" s="362">
        <v>96</v>
      </c>
      <c r="I70" s="363">
        <v>104</v>
      </c>
      <c r="J70" s="364">
        <f t="shared" si="16"/>
        <v>198</v>
      </c>
      <c r="K70" s="362">
        <v>98</v>
      </c>
      <c r="L70" s="363">
        <v>100</v>
      </c>
    </row>
    <row r="71" spans="2:12" ht="15" customHeight="1">
      <c r="B71" s="135">
        <v>58</v>
      </c>
      <c r="C71" s="136" t="s">
        <v>291</v>
      </c>
      <c r="D71" s="2">
        <f t="shared" si="17"/>
        <v>568</v>
      </c>
      <c r="E71" s="330">
        <v>286</v>
      </c>
      <c r="F71" s="331">
        <v>282</v>
      </c>
      <c r="G71" s="364">
        <f t="shared" si="15"/>
        <v>560</v>
      </c>
      <c r="H71" s="365">
        <v>282</v>
      </c>
      <c r="I71" s="366">
        <v>278</v>
      </c>
      <c r="J71" s="364">
        <f t="shared" si="16"/>
        <v>545</v>
      </c>
      <c r="K71" s="365">
        <v>277</v>
      </c>
      <c r="L71" s="366">
        <v>268</v>
      </c>
    </row>
    <row r="72" spans="2:12" ht="20.25" customHeight="1">
      <c r="B72" s="542" t="s">
        <v>339</v>
      </c>
      <c r="C72" s="543"/>
      <c r="D72" s="50">
        <f aca="true" t="shared" si="18" ref="D72:L72">SUM(D73:D78)</f>
        <v>4247</v>
      </c>
      <c r="E72" s="50">
        <f t="shared" si="18"/>
        <v>2101</v>
      </c>
      <c r="F72" s="51">
        <f t="shared" si="18"/>
        <v>2146</v>
      </c>
      <c r="G72" s="50">
        <f t="shared" si="18"/>
        <v>4187</v>
      </c>
      <c r="H72" s="50">
        <f t="shared" si="18"/>
        <v>2079</v>
      </c>
      <c r="I72" s="51">
        <f t="shared" si="18"/>
        <v>2108</v>
      </c>
      <c r="J72" s="367">
        <f t="shared" si="18"/>
        <v>4196</v>
      </c>
      <c r="K72" s="367">
        <f t="shared" si="18"/>
        <v>2060</v>
      </c>
      <c r="L72" s="368">
        <f t="shared" si="18"/>
        <v>2136</v>
      </c>
    </row>
    <row r="73" spans="2:12" ht="15" customHeight="1">
      <c r="B73" s="131">
        <v>59</v>
      </c>
      <c r="C73" s="132" t="s">
        <v>292</v>
      </c>
      <c r="D73" s="2">
        <f aca="true" t="shared" si="19" ref="D73:D78">SUM(E73:F73)</f>
        <v>572</v>
      </c>
      <c r="E73" s="328">
        <v>284</v>
      </c>
      <c r="F73" s="329">
        <v>288</v>
      </c>
      <c r="G73" s="364">
        <f aca="true" t="shared" si="20" ref="G73:G78">SUM(H73:I73)</f>
        <v>559</v>
      </c>
      <c r="H73" s="359">
        <v>280</v>
      </c>
      <c r="I73" s="360">
        <v>279</v>
      </c>
      <c r="J73" s="364">
        <f aca="true" t="shared" si="21" ref="J73:J78">SUM(K73:L73)</f>
        <v>544</v>
      </c>
      <c r="K73" s="359">
        <v>268</v>
      </c>
      <c r="L73" s="360">
        <v>276</v>
      </c>
    </row>
    <row r="74" spans="2:12" ht="15" customHeight="1">
      <c r="B74" s="133">
        <v>60</v>
      </c>
      <c r="C74" s="134" t="s">
        <v>293</v>
      </c>
      <c r="D74" s="2">
        <f t="shared" si="19"/>
        <v>847</v>
      </c>
      <c r="E74" s="5">
        <v>407</v>
      </c>
      <c r="F74" s="332">
        <v>440</v>
      </c>
      <c r="G74" s="364">
        <f t="shared" si="20"/>
        <v>841</v>
      </c>
      <c r="H74" s="362">
        <v>408</v>
      </c>
      <c r="I74" s="363">
        <v>433</v>
      </c>
      <c r="J74" s="364">
        <f t="shared" si="21"/>
        <v>833</v>
      </c>
      <c r="K74" s="362">
        <v>401</v>
      </c>
      <c r="L74" s="363">
        <v>432</v>
      </c>
    </row>
    <row r="75" spans="2:12" ht="15" customHeight="1">
      <c r="B75" s="133">
        <v>61</v>
      </c>
      <c r="C75" s="134" t="s">
        <v>294</v>
      </c>
      <c r="D75" s="2">
        <f t="shared" si="19"/>
        <v>784</v>
      </c>
      <c r="E75" s="5">
        <v>397</v>
      </c>
      <c r="F75" s="332">
        <v>387</v>
      </c>
      <c r="G75" s="364">
        <f t="shared" si="20"/>
        <v>772</v>
      </c>
      <c r="H75" s="362">
        <v>398</v>
      </c>
      <c r="I75" s="363">
        <v>374</v>
      </c>
      <c r="J75" s="364">
        <f t="shared" si="21"/>
        <v>783</v>
      </c>
      <c r="K75" s="362">
        <v>388</v>
      </c>
      <c r="L75" s="363">
        <v>395</v>
      </c>
    </row>
    <row r="76" spans="2:12" ht="15" customHeight="1">
      <c r="B76" s="133">
        <v>62</v>
      </c>
      <c r="C76" s="134" t="s">
        <v>295</v>
      </c>
      <c r="D76" s="2">
        <f t="shared" si="19"/>
        <v>534</v>
      </c>
      <c r="E76" s="5">
        <v>265</v>
      </c>
      <c r="F76" s="332">
        <v>269</v>
      </c>
      <c r="G76" s="364">
        <f t="shared" si="20"/>
        <v>520</v>
      </c>
      <c r="H76" s="362">
        <v>258</v>
      </c>
      <c r="I76" s="363">
        <v>262</v>
      </c>
      <c r="J76" s="364">
        <f t="shared" si="21"/>
        <v>517</v>
      </c>
      <c r="K76" s="362">
        <v>255</v>
      </c>
      <c r="L76" s="363">
        <v>262</v>
      </c>
    </row>
    <row r="77" spans="2:12" ht="15" customHeight="1">
      <c r="B77" s="133">
        <v>63</v>
      </c>
      <c r="C77" s="134" t="s">
        <v>296</v>
      </c>
      <c r="D77" s="2">
        <f t="shared" si="19"/>
        <v>1377</v>
      </c>
      <c r="E77" s="5">
        <v>685</v>
      </c>
      <c r="F77" s="332">
        <v>692</v>
      </c>
      <c r="G77" s="364">
        <f t="shared" si="20"/>
        <v>1365</v>
      </c>
      <c r="H77" s="362">
        <v>675</v>
      </c>
      <c r="I77" s="363">
        <v>690</v>
      </c>
      <c r="J77" s="364">
        <f t="shared" si="21"/>
        <v>1390</v>
      </c>
      <c r="K77" s="362">
        <v>687</v>
      </c>
      <c r="L77" s="363">
        <v>703</v>
      </c>
    </row>
    <row r="78" spans="2:12" ht="15" customHeight="1">
      <c r="B78" s="135">
        <v>64</v>
      </c>
      <c r="C78" s="136" t="s">
        <v>297</v>
      </c>
      <c r="D78" s="2">
        <f t="shared" si="19"/>
        <v>133</v>
      </c>
      <c r="E78" s="330">
        <v>63</v>
      </c>
      <c r="F78" s="331">
        <v>70</v>
      </c>
      <c r="G78" s="364">
        <f t="shared" si="20"/>
        <v>130</v>
      </c>
      <c r="H78" s="365">
        <v>60</v>
      </c>
      <c r="I78" s="366">
        <v>70</v>
      </c>
      <c r="J78" s="364">
        <f t="shared" si="21"/>
        <v>129</v>
      </c>
      <c r="K78" s="365">
        <v>61</v>
      </c>
      <c r="L78" s="366">
        <v>68</v>
      </c>
    </row>
    <row r="79" spans="2:12" ht="20.25" customHeight="1">
      <c r="B79" s="542" t="s">
        <v>337</v>
      </c>
      <c r="C79" s="543"/>
      <c r="D79" s="50">
        <f aca="true" t="shared" si="22" ref="D79:L79">SUM(D80:D85)</f>
        <v>1630</v>
      </c>
      <c r="E79" s="50">
        <f t="shared" si="22"/>
        <v>819</v>
      </c>
      <c r="F79" s="51">
        <f t="shared" si="22"/>
        <v>811</v>
      </c>
      <c r="G79" s="50">
        <f t="shared" si="22"/>
        <v>1582</v>
      </c>
      <c r="H79" s="50">
        <f t="shared" si="22"/>
        <v>799</v>
      </c>
      <c r="I79" s="51">
        <f t="shared" si="22"/>
        <v>783</v>
      </c>
      <c r="J79" s="367">
        <f t="shared" si="22"/>
        <v>1511</v>
      </c>
      <c r="K79" s="367">
        <f t="shared" si="22"/>
        <v>759</v>
      </c>
      <c r="L79" s="368">
        <f t="shared" si="22"/>
        <v>752</v>
      </c>
    </row>
    <row r="80" spans="2:12" ht="15" customHeight="1">
      <c r="B80" s="131">
        <v>65</v>
      </c>
      <c r="C80" s="132" t="s">
        <v>298</v>
      </c>
      <c r="D80" s="2">
        <f aca="true" t="shared" si="23" ref="D80:D85">SUM(E80:F80)</f>
        <v>472</v>
      </c>
      <c r="E80" s="328">
        <v>232</v>
      </c>
      <c r="F80" s="329">
        <v>240</v>
      </c>
      <c r="G80" s="364">
        <f aca="true" t="shared" si="24" ref="G80:G85">SUM(H80:I80)</f>
        <v>463</v>
      </c>
      <c r="H80" s="359">
        <v>229</v>
      </c>
      <c r="I80" s="360">
        <v>234</v>
      </c>
      <c r="J80" s="364">
        <f aca="true" t="shared" si="25" ref="J80:J85">SUM(K80:L80)</f>
        <v>451</v>
      </c>
      <c r="K80" s="359">
        <v>219</v>
      </c>
      <c r="L80" s="360">
        <v>232</v>
      </c>
    </row>
    <row r="81" spans="2:12" ht="15" customHeight="1">
      <c r="B81" s="133">
        <v>66</v>
      </c>
      <c r="C81" s="134" t="s">
        <v>299</v>
      </c>
      <c r="D81" s="2">
        <f t="shared" si="23"/>
        <v>259</v>
      </c>
      <c r="E81" s="5">
        <v>136</v>
      </c>
      <c r="F81" s="332">
        <v>123</v>
      </c>
      <c r="G81" s="364">
        <f t="shared" si="24"/>
        <v>253</v>
      </c>
      <c r="H81" s="362">
        <v>132</v>
      </c>
      <c r="I81" s="363">
        <v>121</v>
      </c>
      <c r="J81" s="364">
        <f t="shared" si="25"/>
        <v>251</v>
      </c>
      <c r="K81" s="362">
        <v>132</v>
      </c>
      <c r="L81" s="363">
        <v>119</v>
      </c>
    </row>
    <row r="82" spans="2:12" ht="15" customHeight="1">
      <c r="B82" s="133">
        <v>67</v>
      </c>
      <c r="C82" s="134" t="s">
        <v>299</v>
      </c>
      <c r="D82" s="2">
        <f t="shared" si="23"/>
        <v>255</v>
      </c>
      <c r="E82" s="5">
        <v>125</v>
      </c>
      <c r="F82" s="332">
        <v>130</v>
      </c>
      <c r="G82" s="364">
        <f t="shared" si="24"/>
        <v>253</v>
      </c>
      <c r="H82" s="362">
        <v>124</v>
      </c>
      <c r="I82" s="363">
        <v>129</v>
      </c>
      <c r="J82" s="364">
        <f t="shared" si="25"/>
        <v>245</v>
      </c>
      <c r="K82" s="362">
        <v>116</v>
      </c>
      <c r="L82" s="363">
        <v>129</v>
      </c>
    </row>
    <row r="83" spans="2:12" ht="15" customHeight="1">
      <c r="B83" s="133">
        <v>68</v>
      </c>
      <c r="C83" s="134" t="s">
        <v>299</v>
      </c>
      <c r="D83" s="2">
        <f t="shared" si="23"/>
        <v>162</v>
      </c>
      <c r="E83" s="5">
        <v>80</v>
      </c>
      <c r="F83" s="332">
        <v>82</v>
      </c>
      <c r="G83" s="364">
        <f t="shared" si="24"/>
        <v>154</v>
      </c>
      <c r="H83" s="362">
        <v>77</v>
      </c>
      <c r="I83" s="363">
        <v>77</v>
      </c>
      <c r="J83" s="364">
        <f t="shared" si="25"/>
        <v>148</v>
      </c>
      <c r="K83" s="362">
        <v>72</v>
      </c>
      <c r="L83" s="363">
        <v>76</v>
      </c>
    </row>
    <row r="84" spans="2:12" ht="17.25" customHeight="1">
      <c r="B84" s="133">
        <v>69</v>
      </c>
      <c r="C84" s="134" t="s">
        <v>300</v>
      </c>
      <c r="D84" s="2">
        <f t="shared" si="23"/>
        <v>306</v>
      </c>
      <c r="E84" s="5">
        <v>160</v>
      </c>
      <c r="F84" s="332">
        <v>146</v>
      </c>
      <c r="G84" s="364">
        <f t="shared" si="24"/>
        <v>290</v>
      </c>
      <c r="H84" s="362">
        <v>153</v>
      </c>
      <c r="I84" s="363">
        <v>137</v>
      </c>
      <c r="J84" s="364">
        <f t="shared" si="25"/>
        <v>266</v>
      </c>
      <c r="K84" s="362">
        <v>146</v>
      </c>
      <c r="L84" s="363">
        <v>120</v>
      </c>
    </row>
    <row r="85" spans="2:12" ht="15" customHeight="1">
      <c r="B85" s="135">
        <v>70</v>
      </c>
      <c r="C85" s="136" t="s">
        <v>300</v>
      </c>
      <c r="D85" s="2">
        <f t="shared" si="23"/>
        <v>176</v>
      </c>
      <c r="E85" s="330">
        <v>86</v>
      </c>
      <c r="F85" s="331">
        <v>90</v>
      </c>
      <c r="G85" s="364">
        <f t="shared" si="24"/>
        <v>169</v>
      </c>
      <c r="H85" s="365">
        <v>84</v>
      </c>
      <c r="I85" s="366">
        <v>85</v>
      </c>
      <c r="J85" s="364">
        <f t="shared" si="25"/>
        <v>150</v>
      </c>
      <c r="K85" s="365">
        <v>74</v>
      </c>
      <c r="L85" s="366">
        <v>76</v>
      </c>
    </row>
    <row r="86" spans="2:12" ht="20.25" customHeight="1">
      <c r="B86" s="544" t="s">
        <v>290</v>
      </c>
      <c r="C86" s="545"/>
      <c r="D86" s="50">
        <f aca="true" t="shared" si="26" ref="D86:L86">SUM(D87:D96)</f>
        <v>5773</v>
      </c>
      <c r="E86" s="50">
        <f t="shared" si="26"/>
        <v>2827</v>
      </c>
      <c r="F86" s="51">
        <f t="shared" si="26"/>
        <v>2946</v>
      </c>
      <c r="G86" s="50">
        <f t="shared" si="26"/>
        <v>5628</v>
      </c>
      <c r="H86" s="50">
        <f t="shared" si="26"/>
        <v>2748</v>
      </c>
      <c r="I86" s="51">
        <f t="shared" si="26"/>
        <v>2880</v>
      </c>
      <c r="J86" s="367">
        <f t="shared" si="26"/>
        <v>5476</v>
      </c>
      <c r="K86" s="367">
        <f t="shared" si="26"/>
        <v>2667</v>
      </c>
      <c r="L86" s="368">
        <f t="shared" si="26"/>
        <v>2809</v>
      </c>
    </row>
    <row r="87" spans="2:12" ht="15" customHeight="1">
      <c r="B87" s="84">
        <v>71</v>
      </c>
      <c r="C87" s="326" t="s">
        <v>335</v>
      </c>
      <c r="D87" s="2">
        <f>SUM(E87:F87)</f>
        <v>835</v>
      </c>
      <c r="E87" s="328">
        <v>404</v>
      </c>
      <c r="F87" s="329">
        <v>431</v>
      </c>
      <c r="G87" s="364">
        <f aca="true" t="shared" si="27" ref="G87:G96">SUM(H87:I87)</f>
        <v>806</v>
      </c>
      <c r="H87" s="359">
        <v>394</v>
      </c>
      <c r="I87" s="360">
        <v>412</v>
      </c>
      <c r="J87" s="364">
        <f aca="true" t="shared" si="28" ref="J87:J96">SUM(K87:L87)</f>
        <v>797</v>
      </c>
      <c r="K87" s="359">
        <v>382</v>
      </c>
      <c r="L87" s="360">
        <v>415</v>
      </c>
    </row>
    <row r="88" spans="2:12" ht="15" customHeight="1">
      <c r="B88" s="84">
        <v>72</v>
      </c>
      <c r="C88" s="123" t="s">
        <v>301</v>
      </c>
      <c r="D88" s="2">
        <f>SUM(E88:F88)</f>
        <v>829</v>
      </c>
      <c r="E88" s="5">
        <v>393</v>
      </c>
      <c r="F88" s="332">
        <v>436</v>
      </c>
      <c r="G88" s="364">
        <f t="shared" si="27"/>
        <v>807</v>
      </c>
      <c r="H88" s="362">
        <v>386</v>
      </c>
      <c r="I88" s="363">
        <v>421</v>
      </c>
      <c r="J88" s="364">
        <f t="shared" si="28"/>
        <v>771</v>
      </c>
      <c r="K88" s="362">
        <v>366</v>
      </c>
      <c r="L88" s="363">
        <v>405</v>
      </c>
    </row>
    <row r="89" spans="2:12" ht="15" customHeight="1">
      <c r="B89" s="84">
        <v>73</v>
      </c>
      <c r="C89" s="123" t="s">
        <v>302</v>
      </c>
      <c r="D89" s="2">
        <f aca="true" t="shared" si="29" ref="D89:D96">SUM(E89:F89)</f>
        <v>790</v>
      </c>
      <c r="E89" s="5">
        <v>409</v>
      </c>
      <c r="F89" s="332">
        <v>381</v>
      </c>
      <c r="G89" s="364">
        <f t="shared" si="27"/>
        <v>769</v>
      </c>
      <c r="H89" s="362">
        <v>400</v>
      </c>
      <c r="I89" s="363">
        <v>369</v>
      </c>
      <c r="J89" s="364">
        <f t="shared" si="28"/>
        <v>758</v>
      </c>
      <c r="K89" s="362">
        <v>394</v>
      </c>
      <c r="L89" s="363">
        <v>364</v>
      </c>
    </row>
    <row r="90" spans="2:12" ht="15" customHeight="1">
      <c r="B90" s="84">
        <v>74</v>
      </c>
      <c r="C90" s="327" t="s">
        <v>336</v>
      </c>
      <c r="D90" s="2">
        <f t="shared" si="29"/>
        <v>956</v>
      </c>
      <c r="E90" s="5">
        <v>459</v>
      </c>
      <c r="F90" s="332">
        <v>497</v>
      </c>
      <c r="G90" s="364">
        <f t="shared" si="27"/>
        <v>932</v>
      </c>
      <c r="H90" s="362">
        <v>445</v>
      </c>
      <c r="I90" s="363">
        <v>487</v>
      </c>
      <c r="J90" s="364">
        <f t="shared" si="28"/>
        <v>919</v>
      </c>
      <c r="K90" s="362">
        <v>446</v>
      </c>
      <c r="L90" s="363">
        <v>473</v>
      </c>
    </row>
    <row r="91" spans="2:12" ht="15" customHeight="1">
      <c r="B91" s="84">
        <v>75</v>
      </c>
      <c r="C91" s="123" t="s">
        <v>303</v>
      </c>
      <c r="D91" s="2">
        <f t="shared" si="29"/>
        <v>1046</v>
      </c>
      <c r="E91" s="5">
        <v>508</v>
      </c>
      <c r="F91" s="332">
        <v>538</v>
      </c>
      <c r="G91" s="364">
        <f t="shared" si="27"/>
        <v>1037</v>
      </c>
      <c r="H91" s="362">
        <v>496</v>
      </c>
      <c r="I91" s="363">
        <v>541</v>
      </c>
      <c r="J91" s="364">
        <f t="shared" si="28"/>
        <v>1021</v>
      </c>
      <c r="K91" s="362">
        <v>489</v>
      </c>
      <c r="L91" s="363">
        <v>532</v>
      </c>
    </row>
    <row r="92" spans="2:12" ht="15" customHeight="1">
      <c r="B92" s="84">
        <v>76</v>
      </c>
      <c r="C92" s="137" t="s">
        <v>304</v>
      </c>
      <c r="D92" s="2">
        <f t="shared" si="29"/>
        <v>433</v>
      </c>
      <c r="E92" s="5">
        <v>204</v>
      </c>
      <c r="F92" s="332">
        <v>229</v>
      </c>
      <c r="G92" s="364">
        <f t="shared" si="27"/>
        <v>419</v>
      </c>
      <c r="H92" s="362">
        <v>195</v>
      </c>
      <c r="I92" s="363">
        <v>224</v>
      </c>
      <c r="J92" s="364">
        <f t="shared" si="28"/>
        <v>404</v>
      </c>
      <c r="K92" s="362">
        <v>189</v>
      </c>
      <c r="L92" s="363">
        <v>215</v>
      </c>
    </row>
    <row r="93" spans="2:12" ht="15" customHeight="1">
      <c r="B93" s="84">
        <v>77</v>
      </c>
      <c r="C93" s="123" t="s">
        <v>304</v>
      </c>
      <c r="D93" s="2">
        <f t="shared" si="29"/>
        <v>240</v>
      </c>
      <c r="E93" s="5">
        <v>125</v>
      </c>
      <c r="F93" s="332">
        <v>115</v>
      </c>
      <c r="G93" s="364">
        <f t="shared" si="27"/>
        <v>235</v>
      </c>
      <c r="H93" s="362">
        <v>119</v>
      </c>
      <c r="I93" s="363">
        <v>116</v>
      </c>
      <c r="J93" s="364">
        <f t="shared" si="28"/>
        <v>227</v>
      </c>
      <c r="K93" s="362">
        <v>112</v>
      </c>
      <c r="L93" s="363">
        <v>115</v>
      </c>
    </row>
    <row r="94" spans="2:12" ht="15" customHeight="1">
      <c r="B94" s="84">
        <v>78</v>
      </c>
      <c r="C94" s="123" t="s">
        <v>305</v>
      </c>
      <c r="D94" s="2">
        <f t="shared" si="29"/>
        <v>341</v>
      </c>
      <c r="E94" s="5">
        <v>172</v>
      </c>
      <c r="F94" s="332">
        <v>169</v>
      </c>
      <c r="G94" s="364">
        <f t="shared" si="27"/>
        <v>341</v>
      </c>
      <c r="H94" s="362">
        <v>173</v>
      </c>
      <c r="I94" s="363">
        <v>168</v>
      </c>
      <c r="J94" s="364">
        <f t="shared" si="28"/>
        <v>322</v>
      </c>
      <c r="K94" s="362">
        <v>160</v>
      </c>
      <c r="L94" s="363">
        <v>162</v>
      </c>
    </row>
    <row r="95" spans="2:12" ht="15" customHeight="1">
      <c r="B95" s="84">
        <v>79</v>
      </c>
      <c r="C95" s="327" t="s">
        <v>306</v>
      </c>
      <c r="D95" s="2">
        <f t="shared" si="29"/>
        <v>169</v>
      </c>
      <c r="E95" s="5">
        <v>86</v>
      </c>
      <c r="F95" s="332">
        <v>83</v>
      </c>
      <c r="G95" s="364">
        <f t="shared" si="27"/>
        <v>159</v>
      </c>
      <c r="H95" s="362">
        <v>79</v>
      </c>
      <c r="I95" s="363">
        <v>80</v>
      </c>
      <c r="J95" s="364">
        <f t="shared" si="28"/>
        <v>148</v>
      </c>
      <c r="K95" s="362">
        <v>73</v>
      </c>
      <c r="L95" s="363">
        <v>75</v>
      </c>
    </row>
    <row r="96" spans="2:12" ht="15" customHeight="1">
      <c r="B96" s="85">
        <v>80</v>
      </c>
      <c r="C96" s="124" t="s">
        <v>307</v>
      </c>
      <c r="D96" s="1">
        <f t="shared" si="29"/>
        <v>134</v>
      </c>
      <c r="E96" s="330">
        <v>67</v>
      </c>
      <c r="F96" s="331">
        <v>67</v>
      </c>
      <c r="G96" s="369">
        <f t="shared" si="27"/>
        <v>123</v>
      </c>
      <c r="H96" s="365">
        <v>61</v>
      </c>
      <c r="I96" s="366">
        <v>62</v>
      </c>
      <c r="J96" s="369">
        <f t="shared" si="28"/>
        <v>109</v>
      </c>
      <c r="K96" s="365">
        <v>56</v>
      </c>
      <c r="L96" s="366">
        <v>53</v>
      </c>
    </row>
    <row r="97" spans="2:12" ht="15" customHeight="1">
      <c r="B97" s="541" t="s">
        <v>414</v>
      </c>
      <c r="C97" s="541"/>
      <c r="F97" s="130"/>
      <c r="L97" s="130" t="s">
        <v>238</v>
      </c>
    </row>
    <row r="98" spans="2:9" ht="15" customHeight="1">
      <c r="B98" s="122"/>
      <c r="C98" s="209"/>
      <c r="F98" s="130"/>
      <c r="I98" s="130"/>
    </row>
    <row r="99" spans="2:3" ht="15" customHeight="1">
      <c r="B99" s="122"/>
      <c r="C99" s="122"/>
    </row>
    <row r="100" spans="2:3" ht="15" customHeight="1">
      <c r="B100" s="122"/>
      <c r="C100" s="122"/>
    </row>
    <row r="101" spans="2:3" ht="15" customHeight="1">
      <c r="B101" s="122"/>
      <c r="C101" s="122"/>
    </row>
    <row r="102" spans="2:3" ht="15" customHeight="1">
      <c r="B102" s="122"/>
      <c r="C102" s="122"/>
    </row>
    <row r="103" spans="2:3" ht="15.75" customHeight="1">
      <c r="B103" s="122"/>
      <c r="C103" s="122"/>
    </row>
    <row r="104" spans="2:3" ht="15" customHeight="1">
      <c r="B104" s="122"/>
      <c r="C104" s="122"/>
    </row>
    <row r="105" spans="2:3" ht="15" customHeight="1">
      <c r="B105" s="122"/>
      <c r="C105" s="122"/>
    </row>
    <row r="106" spans="2:3" ht="15" customHeight="1">
      <c r="B106" s="122"/>
      <c r="C106" s="122"/>
    </row>
    <row r="107" spans="2:3" ht="13.5">
      <c r="B107" s="119"/>
      <c r="C107" s="119"/>
    </row>
  </sheetData>
  <sheetProtection/>
  <mergeCells count="15">
    <mergeCell ref="J4:L4"/>
    <mergeCell ref="G4:I4"/>
    <mergeCell ref="B40:C40"/>
    <mergeCell ref="B51:C51"/>
    <mergeCell ref="B60:C60"/>
    <mergeCell ref="B72:C72"/>
    <mergeCell ref="B8:C8"/>
    <mergeCell ref="B29:C29"/>
    <mergeCell ref="B97:C97"/>
    <mergeCell ref="B79:C79"/>
    <mergeCell ref="B86:C86"/>
    <mergeCell ref="D4:F4"/>
    <mergeCell ref="B4:C5"/>
    <mergeCell ref="B6:C6"/>
    <mergeCell ref="B7:C7"/>
  </mergeCells>
  <printOptions/>
  <pageMargins left="0.5905511811023623" right="0.2755905511811024" top="0.984251968503937" bottom="0.8661417322834646" header="0.5118110236220472" footer="0.5118110236220472"/>
  <pageSetup firstPageNumber="18" useFirstPageNumber="1" horizontalDpi="600" verticalDpi="600" orientation="portrait" paperSize="9" scale="80" r:id="rId1"/>
  <headerFooter alignWithMargins="0">
    <oddFooter>&amp;C&amp;"ＭＳ 明朝,標準"&amp;12&amp;P</oddFooter>
  </headerFooter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8" customWidth="1"/>
    <col min="2" max="2" width="8.375" style="8" customWidth="1"/>
    <col min="3" max="3" width="10.50390625" style="8" customWidth="1"/>
    <col min="4" max="4" width="12.125" style="8" customWidth="1"/>
    <col min="5" max="5" width="11.75390625" style="8" customWidth="1"/>
    <col min="6" max="6" width="11.25390625" style="8" customWidth="1"/>
    <col min="7" max="7" width="11.875" style="8" customWidth="1"/>
    <col min="8" max="8" width="11.25390625" style="8" customWidth="1"/>
    <col min="9" max="16384" width="9.00390625" style="8" customWidth="1"/>
  </cols>
  <sheetData>
    <row r="1" spans="1:4" ht="13.5">
      <c r="A1" s="79" t="s">
        <v>149</v>
      </c>
      <c r="B1" s="7"/>
      <c r="C1" s="7"/>
      <c r="D1" s="7"/>
    </row>
    <row r="2" spans="1:8" ht="21.75" customHeight="1">
      <c r="A2" s="230"/>
      <c r="B2" s="230"/>
      <c r="C2" s="230"/>
      <c r="D2" s="230"/>
      <c r="E2" s="230"/>
      <c r="F2" s="230"/>
      <c r="G2" s="572" t="s">
        <v>44</v>
      </c>
      <c r="H2" s="572"/>
    </row>
    <row r="3" spans="1:8" ht="13.5">
      <c r="A3" s="570" t="s">
        <v>45</v>
      </c>
      <c r="B3" s="573" t="s">
        <v>46</v>
      </c>
      <c r="C3" s="574"/>
      <c r="D3" s="570" t="s">
        <v>4</v>
      </c>
      <c r="E3" s="294" t="s">
        <v>47</v>
      </c>
      <c r="F3" s="231"/>
      <c r="G3" s="231" t="s">
        <v>0</v>
      </c>
      <c r="H3" s="570" t="s">
        <v>49</v>
      </c>
    </row>
    <row r="4" spans="1:8" ht="13.5">
      <c r="A4" s="571"/>
      <c r="B4" s="575"/>
      <c r="C4" s="576"/>
      <c r="D4" s="571"/>
      <c r="E4" s="295" t="s">
        <v>48</v>
      </c>
      <c r="F4" s="247" t="s">
        <v>1</v>
      </c>
      <c r="G4" s="247" t="s">
        <v>2</v>
      </c>
      <c r="H4" s="571"/>
    </row>
    <row r="5" spans="1:8" ht="9.75" customHeight="1">
      <c r="A5" s="296"/>
      <c r="B5" s="297"/>
      <c r="C5" s="298"/>
      <c r="D5" s="251"/>
      <c r="E5" s="32" t="s">
        <v>20</v>
      </c>
      <c r="F5" s="32" t="s">
        <v>20</v>
      </c>
      <c r="G5" s="32" t="s">
        <v>20</v>
      </c>
      <c r="H5" s="34" t="s">
        <v>20</v>
      </c>
    </row>
    <row r="6" spans="1:8" ht="15" customHeight="1">
      <c r="A6" s="566">
        <v>17</v>
      </c>
      <c r="B6" s="577" t="s">
        <v>418</v>
      </c>
      <c r="C6" s="299" t="s">
        <v>129</v>
      </c>
      <c r="D6" s="36">
        <v>20590</v>
      </c>
      <c r="E6" s="37">
        <v>62951</v>
      </c>
      <c r="F6" s="37">
        <v>30888</v>
      </c>
      <c r="G6" s="37">
        <v>32063</v>
      </c>
      <c r="H6" s="300"/>
    </row>
    <row r="7" spans="1:10" ht="15" customHeight="1">
      <c r="A7" s="565"/>
      <c r="B7" s="569"/>
      <c r="C7" s="301" t="s">
        <v>128</v>
      </c>
      <c r="D7" s="67">
        <v>2301</v>
      </c>
      <c r="E7" s="68">
        <v>7269</v>
      </c>
      <c r="F7" s="68">
        <v>3517</v>
      </c>
      <c r="G7" s="68">
        <v>3752</v>
      </c>
      <c r="H7" s="302"/>
      <c r="J7" s="17"/>
    </row>
    <row r="8" spans="1:10" ht="15" customHeight="1">
      <c r="A8" s="564">
        <v>18</v>
      </c>
      <c r="B8" s="568">
        <v>17</v>
      </c>
      <c r="C8" s="299" t="s">
        <v>129</v>
      </c>
      <c r="D8" s="36">
        <v>21273</v>
      </c>
      <c r="E8" s="37">
        <v>62480</v>
      </c>
      <c r="F8" s="37">
        <v>30490</v>
      </c>
      <c r="G8" s="37">
        <v>31990</v>
      </c>
      <c r="H8" s="303">
        <v>-471</v>
      </c>
      <c r="J8" s="17"/>
    </row>
    <row r="9" spans="1:8" ht="15" customHeight="1">
      <c r="A9" s="565"/>
      <c r="B9" s="569"/>
      <c r="C9" s="301" t="s">
        <v>128</v>
      </c>
      <c r="D9" s="67">
        <v>2317</v>
      </c>
      <c r="E9" s="68">
        <v>6808</v>
      </c>
      <c r="F9" s="68">
        <v>3241</v>
      </c>
      <c r="G9" s="68">
        <v>3567</v>
      </c>
      <c r="H9" s="302">
        <v>-461</v>
      </c>
    </row>
    <row r="10" spans="1:8" ht="15" customHeight="1">
      <c r="A10" s="566">
        <v>19</v>
      </c>
      <c r="B10" s="577">
        <v>22</v>
      </c>
      <c r="C10" s="397" t="s">
        <v>430</v>
      </c>
      <c r="D10" s="399">
        <v>22138</v>
      </c>
      <c r="E10" s="400">
        <v>61875</v>
      </c>
      <c r="F10" s="400">
        <v>30235</v>
      </c>
      <c r="G10" s="400">
        <v>31640</v>
      </c>
      <c r="H10" s="401">
        <v>-605</v>
      </c>
    </row>
    <row r="11" spans="1:10" ht="15" customHeight="1">
      <c r="A11" s="567"/>
      <c r="B11" s="578"/>
      <c r="C11" s="395" t="s">
        <v>431</v>
      </c>
      <c r="D11" s="152">
        <v>2160</v>
      </c>
      <c r="E11" s="268">
        <v>6100</v>
      </c>
      <c r="F11" s="268">
        <v>2951</v>
      </c>
      <c r="G11" s="268">
        <v>3149</v>
      </c>
      <c r="H11" s="398">
        <v>-708</v>
      </c>
      <c r="J11" s="17"/>
    </row>
    <row r="12" spans="1:10" ht="15" customHeight="1">
      <c r="A12" s="564">
        <v>20</v>
      </c>
      <c r="B12" s="568">
        <v>27</v>
      </c>
      <c r="C12" s="397" t="s">
        <v>430</v>
      </c>
      <c r="D12" s="402">
        <v>22499</v>
      </c>
      <c r="E12" s="403">
        <v>60253</v>
      </c>
      <c r="F12" s="403">
        <v>29347</v>
      </c>
      <c r="G12" s="403">
        <v>30906</v>
      </c>
      <c r="H12" s="404">
        <v>-1622</v>
      </c>
      <c r="J12" s="17"/>
    </row>
    <row r="13" spans="1:8" ht="15" customHeight="1">
      <c r="A13" s="565"/>
      <c r="B13" s="569"/>
      <c r="C13" s="396" t="s">
        <v>432</v>
      </c>
      <c r="D13" s="152">
        <v>2070</v>
      </c>
      <c r="E13" s="268">
        <v>5455</v>
      </c>
      <c r="F13" s="268">
        <v>2636</v>
      </c>
      <c r="G13" s="268">
        <v>2819</v>
      </c>
      <c r="H13" s="394">
        <v>-645</v>
      </c>
    </row>
    <row r="14" spans="1:8" ht="13.5">
      <c r="A14" s="304"/>
      <c r="B14" s="26"/>
      <c r="C14" s="26"/>
      <c r="D14" s="26"/>
      <c r="E14" s="26"/>
      <c r="F14" s="26"/>
      <c r="G14" s="147"/>
      <c r="H14" s="443" t="s">
        <v>125</v>
      </c>
    </row>
    <row r="16" spans="10:14" ht="13.5">
      <c r="J16" s="73" t="s">
        <v>145</v>
      </c>
      <c r="K16" s="73" t="s">
        <v>101</v>
      </c>
      <c r="L16" s="73" t="s">
        <v>143</v>
      </c>
      <c r="M16" s="73" t="s">
        <v>141</v>
      </c>
      <c r="N16" s="73" t="s">
        <v>142</v>
      </c>
    </row>
    <row r="17" spans="10:14" ht="13.5">
      <c r="J17" s="73" t="s">
        <v>139</v>
      </c>
      <c r="K17" s="74">
        <v>20590</v>
      </c>
      <c r="L17" s="74">
        <v>62951</v>
      </c>
      <c r="M17" s="74">
        <v>30888</v>
      </c>
      <c r="N17" s="74">
        <v>32063</v>
      </c>
    </row>
    <row r="18" spans="10:14" ht="13.5">
      <c r="J18" s="73" t="s">
        <v>144</v>
      </c>
      <c r="K18" s="74">
        <v>21273</v>
      </c>
      <c r="L18" s="74">
        <v>62480</v>
      </c>
      <c r="M18" s="74">
        <v>30490</v>
      </c>
      <c r="N18" s="74">
        <v>31990</v>
      </c>
    </row>
    <row r="19" spans="10:14" ht="13.5">
      <c r="J19" s="73" t="s">
        <v>344</v>
      </c>
      <c r="K19" s="74">
        <v>22138</v>
      </c>
      <c r="L19" s="74">
        <v>61875</v>
      </c>
      <c r="M19" s="74">
        <v>30235</v>
      </c>
      <c r="N19" s="74">
        <v>31640</v>
      </c>
    </row>
    <row r="20" spans="10:14" ht="13.5">
      <c r="J20" s="73" t="s">
        <v>433</v>
      </c>
      <c r="K20" s="74">
        <v>22499</v>
      </c>
      <c r="L20" s="74">
        <v>60253</v>
      </c>
      <c r="M20" s="74">
        <v>29347</v>
      </c>
      <c r="N20" s="74">
        <v>30906</v>
      </c>
    </row>
    <row r="22" spans="10:14" ht="13.5">
      <c r="J22" s="73" t="s">
        <v>145</v>
      </c>
      <c r="K22" s="73" t="s">
        <v>101</v>
      </c>
      <c r="L22" s="73" t="s">
        <v>143</v>
      </c>
      <c r="M22" s="73" t="s">
        <v>141</v>
      </c>
      <c r="N22" s="73" t="s">
        <v>142</v>
      </c>
    </row>
    <row r="23" spans="10:14" ht="13.5">
      <c r="J23" s="73" t="s">
        <v>139</v>
      </c>
      <c r="K23" s="74">
        <v>2301</v>
      </c>
      <c r="L23" s="74">
        <v>7269</v>
      </c>
      <c r="M23" s="74">
        <v>3517</v>
      </c>
      <c r="N23" s="74">
        <v>3752</v>
      </c>
    </row>
    <row r="24" spans="10:14" ht="13.5">
      <c r="J24" s="73" t="s">
        <v>144</v>
      </c>
      <c r="K24" s="74">
        <v>2317</v>
      </c>
      <c r="L24" s="74">
        <v>6808</v>
      </c>
      <c r="M24" s="74">
        <v>3241</v>
      </c>
      <c r="N24" s="74">
        <v>3567</v>
      </c>
    </row>
    <row r="25" spans="10:14" ht="13.5">
      <c r="J25" s="73" t="s">
        <v>344</v>
      </c>
      <c r="K25" s="74">
        <v>2160</v>
      </c>
      <c r="L25" s="74">
        <v>6100</v>
      </c>
      <c r="M25" s="74">
        <v>2951</v>
      </c>
      <c r="N25" s="74">
        <v>3149</v>
      </c>
    </row>
    <row r="26" spans="10:14" ht="13.5">
      <c r="J26" s="73" t="s">
        <v>433</v>
      </c>
      <c r="K26" s="74">
        <v>2070</v>
      </c>
      <c r="L26" s="74">
        <v>5455</v>
      </c>
      <c r="M26" s="74">
        <v>2636</v>
      </c>
      <c r="N26" s="74">
        <v>2819</v>
      </c>
    </row>
    <row r="56" ht="13.5">
      <c r="A56" s="14" t="s">
        <v>108</v>
      </c>
    </row>
  </sheetData>
  <sheetProtection/>
  <mergeCells count="13">
    <mergeCell ref="G2:H2"/>
    <mergeCell ref="H3:H4"/>
    <mergeCell ref="B3:C4"/>
    <mergeCell ref="B6:B7"/>
    <mergeCell ref="B8:B9"/>
    <mergeCell ref="B10:B11"/>
    <mergeCell ref="A8:A9"/>
    <mergeCell ref="A10:A11"/>
    <mergeCell ref="A12:A13"/>
    <mergeCell ref="B12:B13"/>
    <mergeCell ref="A3:A4"/>
    <mergeCell ref="D3:D4"/>
    <mergeCell ref="A6:A7"/>
  </mergeCells>
  <printOptions/>
  <pageMargins left="0.7874015748031497" right="0.7874015748031497" top="0.984251968503937" bottom="0.984251968503937" header="0.5118110236220472" footer="0.5118110236220472"/>
  <pageSetup firstPageNumber="20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9"/>
  <sheetViews>
    <sheetView zoomScaleSheetLayoutView="100" zoomScalePageLayoutView="0" workbookViewId="0" topLeftCell="A1">
      <selection activeCell="J28" sqref="J28"/>
    </sheetView>
  </sheetViews>
  <sheetFormatPr defaultColWidth="9.00390625" defaultRowHeight="13.5"/>
  <cols>
    <col min="1" max="1" width="1.4921875" style="8" customWidth="1"/>
    <col min="2" max="2" width="8.375" style="8" customWidth="1"/>
    <col min="3" max="3" width="7.75390625" style="8" customWidth="1"/>
    <col min="4" max="4" width="8.875" style="8" customWidth="1"/>
    <col min="5" max="7" width="8.50390625" style="8" customWidth="1"/>
    <col min="8" max="8" width="8.25390625" style="8" customWidth="1"/>
    <col min="9" max="10" width="8.125" style="8" customWidth="1"/>
    <col min="11" max="11" width="8.875" style="8" customWidth="1"/>
    <col min="12" max="12" width="8.00390625" style="8" customWidth="1"/>
    <col min="13" max="13" width="9.00390625" style="8" customWidth="1"/>
    <col min="14" max="14" width="8.375" style="8" customWidth="1"/>
    <col min="15" max="15" width="9.00390625" style="8" customWidth="1"/>
    <col min="16" max="16" width="8.50390625" style="8" customWidth="1"/>
    <col min="17" max="17" width="8.625" style="8" customWidth="1"/>
    <col min="18" max="16384" width="9.00390625" style="8" customWidth="1"/>
  </cols>
  <sheetData>
    <row r="1" spans="1:17" ht="9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5" customHeight="1">
      <c r="A2" s="11"/>
      <c r="B2" s="77" t="s">
        <v>442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5.75" customHeight="1">
      <c r="A3" s="11"/>
      <c r="B3" s="26"/>
      <c r="C3" s="77"/>
      <c r="D3" s="78"/>
      <c r="E3" s="78"/>
      <c r="F3" s="78"/>
      <c r="G3" s="572" t="s">
        <v>44</v>
      </c>
      <c r="H3" s="617"/>
      <c r="I3" s="617"/>
      <c r="J3" s="12"/>
      <c r="K3" s="11"/>
      <c r="L3" s="11"/>
      <c r="M3" s="11"/>
      <c r="N3" s="11"/>
      <c r="O3" s="11"/>
      <c r="P3" s="11"/>
      <c r="Q3" s="11"/>
    </row>
    <row r="4" spans="1:17" ht="13.5">
      <c r="A4" s="11"/>
      <c r="B4" s="573" t="s">
        <v>6</v>
      </c>
      <c r="C4" s="574"/>
      <c r="D4" s="570" t="s">
        <v>7</v>
      </c>
      <c r="E4" s="570" t="s">
        <v>77</v>
      </c>
      <c r="F4" s="570" t="s">
        <v>5</v>
      </c>
      <c r="G4" s="218" t="s">
        <v>87</v>
      </c>
      <c r="H4" s="219"/>
      <c r="I4" s="570" t="s">
        <v>101</v>
      </c>
      <c r="J4" s="26"/>
      <c r="K4" s="26"/>
      <c r="L4" s="11"/>
      <c r="M4" s="11"/>
      <c r="N4" s="11"/>
      <c r="O4" s="11"/>
      <c r="P4" s="11"/>
      <c r="Q4" s="11"/>
    </row>
    <row r="5" spans="1:17" ht="13.5">
      <c r="A5" s="11"/>
      <c r="B5" s="575"/>
      <c r="C5" s="576"/>
      <c r="D5" s="571"/>
      <c r="E5" s="571"/>
      <c r="F5" s="571"/>
      <c r="G5" s="220" t="s">
        <v>7</v>
      </c>
      <c r="H5" s="221" t="s">
        <v>77</v>
      </c>
      <c r="I5" s="571"/>
      <c r="J5" s="26"/>
      <c r="K5" s="26"/>
      <c r="L5" s="11"/>
      <c r="M5" s="11"/>
      <c r="N5" s="11"/>
      <c r="O5" s="11"/>
      <c r="P5" s="11"/>
      <c r="Q5" s="11"/>
    </row>
    <row r="6" spans="1:17" s="442" customFormat="1" ht="11.25" customHeight="1">
      <c r="A6" s="437"/>
      <c r="B6" s="438"/>
      <c r="C6" s="604" t="s">
        <v>129</v>
      </c>
      <c r="D6" s="439" t="s">
        <v>20</v>
      </c>
      <c r="E6" s="440" t="s">
        <v>84</v>
      </c>
      <c r="F6" s="440" t="s">
        <v>85</v>
      </c>
      <c r="G6" s="440" t="s">
        <v>86</v>
      </c>
      <c r="H6" s="440" t="s">
        <v>86</v>
      </c>
      <c r="I6" s="440"/>
      <c r="J6" s="270"/>
      <c r="K6" s="270"/>
      <c r="L6" s="441"/>
      <c r="M6" s="437"/>
      <c r="N6" s="437"/>
      <c r="O6" s="437"/>
      <c r="P6" s="437"/>
      <c r="Q6" s="437"/>
    </row>
    <row r="7" spans="1:17" ht="13.5">
      <c r="A7" s="11"/>
      <c r="B7" s="211" t="s">
        <v>418</v>
      </c>
      <c r="C7" s="605"/>
      <c r="D7" s="38">
        <v>17233</v>
      </c>
      <c r="E7" s="224">
        <v>4.2</v>
      </c>
      <c r="F7" s="225">
        <v>4103</v>
      </c>
      <c r="G7" s="224">
        <v>27.4</v>
      </c>
      <c r="H7" s="224">
        <v>3.3</v>
      </c>
      <c r="I7" s="225">
        <v>6176</v>
      </c>
      <c r="J7" s="26"/>
      <c r="K7" s="26"/>
      <c r="L7" s="11"/>
      <c r="M7" s="11"/>
      <c r="N7" s="11"/>
      <c r="O7" s="11"/>
      <c r="P7" s="11"/>
      <c r="Q7" s="11"/>
    </row>
    <row r="8" spans="1:17" ht="13.5">
      <c r="A8" s="11"/>
      <c r="B8" s="58">
        <v>17</v>
      </c>
      <c r="C8" s="605"/>
      <c r="D8" s="37">
        <v>17795</v>
      </c>
      <c r="E8" s="226">
        <v>4.29</v>
      </c>
      <c r="F8" s="225">
        <v>4148</v>
      </c>
      <c r="G8" s="224">
        <v>28.5</v>
      </c>
      <c r="H8" s="224">
        <v>3.4</v>
      </c>
      <c r="I8" s="225">
        <v>6560</v>
      </c>
      <c r="J8" s="26"/>
      <c r="K8" s="26"/>
      <c r="L8" s="11"/>
      <c r="M8" s="11"/>
      <c r="N8" s="11"/>
      <c r="O8" s="11"/>
      <c r="P8" s="11"/>
      <c r="Q8" s="11"/>
    </row>
    <row r="9" spans="1:17" ht="13.5">
      <c r="A9" s="11"/>
      <c r="B9" s="211">
        <v>22</v>
      </c>
      <c r="C9" s="605"/>
      <c r="D9" s="37">
        <v>18063</v>
      </c>
      <c r="E9" s="226">
        <v>4.37</v>
      </c>
      <c r="F9" s="225">
        <v>4133</v>
      </c>
      <c r="G9" s="224">
        <v>26.6</v>
      </c>
      <c r="H9" s="224">
        <v>2.4</v>
      </c>
      <c r="I9" s="225">
        <v>6883</v>
      </c>
      <c r="J9" s="26"/>
      <c r="K9" s="26"/>
      <c r="L9" s="11"/>
      <c r="M9" s="11"/>
      <c r="N9" s="11"/>
      <c r="O9" s="11"/>
      <c r="P9" s="11"/>
      <c r="Q9" s="11"/>
    </row>
    <row r="10" spans="1:17" ht="13.5">
      <c r="A10" s="11"/>
      <c r="B10" s="212">
        <v>27</v>
      </c>
      <c r="C10" s="606"/>
      <c r="D10" s="37">
        <v>17552</v>
      </c>
      <c r="E10" s="227">
        <v>4.37</v>
      </c>
      <c r="F10" s="228">
        <v>4016.5</v>
      </c>
      <c r="G10" s="229">
        <v>26.7</v>
      </c>
      <c r="H10" s="229">
        <v>2.4</v>
      </c>
      <c r="I10" s="228">
        <v>6972</v>
      </c>
      <c r="J10" s="26"/>
      <c r="K10" s="26"/>
      <c r="L10" s="11"/>
      <c r="M10" s="11"/>
      <c r="N10" s="11"/>
      <c r="O10" s="11"/>
      <c r="P10" s="11"/>
      <c r="Q10" s="11"/>
    </row>
    <row r="11" spans="1:17" ht="13.5">
      <c r="A11" s="11"/>
      <c r="B11" s="600"/>
      <c r="C11" s="600"/>
      <c r="D11" s="600"/>
      <c r="E11" s="601"/>
      <c r="F11" s="601"/>
      <c r="G11" s="601"/>
      <c r="H11" s="450"/>
      <c r="I11" s="443" t="s">
        <v>125</v>
      </c>
      <c r="J11" s="26"/>
      <c r="K11" s="26"/>
      <c r="L11" s="11"/>
      <c r="M11" s="11"/>
      <c r="N11" s="11"/>
      <c r="O11" s="11"/>
      <c r="P11" s="11"/>
      <c r="Q11" s="11"/>
    </row>
    <row r="12" spans="1:17" ht="13.5">
      <c r="A12" s="1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11"/>
      <c r="M12" s="11"/>
      <c r="N12" s="11"/>
      <c r="O12" s="11"/>
      <c r="P12" s="11"/>
      <c r="Q12" s="11"/>
    </row>
    <row r="13" spans="1:17" ht="18.75" customHeight="1">
      <c r="A13" s="11"/>
      <c r="B13" s="79" t="s">
        <v>79</v>
      </c>
      <c r="C13" s="26"/>
      <c r="D13" s="26"/>
      <c r="E13" s="26"/>
      <c r="F13" s="26"/>
      <c r="G13" s="26"/>
      <c r="H13" s="26"/>
      <c r="I13" s="26"/>
      <c r="J13" s="26"/>
      <c r="K13" s="26"/>
      <c r="L13" s="11"/>
      <c r="M13" s="11"/>
      <c r="N13" s="11"/>
      <c r="O13" s="11"/>
      <c r="P13" s="11"/>
      <c r="Q13" s="11"/>
    </row>
    <row r="14" spans="1:13" ht="17.25" customHeight="1">
      <c r="A14" s="11"/>
      <c r="B14" s="26"/>
      <c r="C14" s="79"/>
      <c r="D14" s="78"/>
      <c r="E14" s="78"/>
      <c r="F14" s="78"/>
      <c r="G14" s="78"/>
      <c r="H14" s="230"/>
      <c r="I14" s="572" t="s">
        <v>44</v>
      </c>
      <c r="J14" s="617"/>
      <c r="K14" s="617"/>
      <c r="L14" s="11"/>
      <c r="M14" s="11"/>
    </row>
    <row r="15" spans="1:13" ht="13.5">
      <c r="A15" s="11"/>
      <c r="B15" s="573" t="s">
        <v>6</v>
      </c>
      <c r="C15" s="581"/>
      <c r="D15" s="589" t="s">
        <v>121</v>
      </c>
      <c r="E15" s="231"/>
      <c r="F15" s="232" t="s">
        <v>80</v>
      </c>
      <c r="G15" s="233"/>
      <c r="H15" s="583" t="s">
        <v>88</v>
      </c>
      <c r="I15" s="618"/>
      <c r="J15" s="618"/>
      <c r="K15" s="584"/>
      <c r="L15" s="11"/>
      <c r="M15" s="11"/>
    </row>
    <row r="16" spans="1:13" ht="13.5" customHeight="1">
      <c r="A16" s="11"/>
      <c r="B16" s="592"/>
      <c r="C16" s="593"/>
      <c r="D16" s="590"/>
      <c r="E16" s="570" t="s">
        <v>8</v>
      </c>
      <c r="F16" s="235" t="s">
        <v>126</v>
      </c>
      <c r="G16" s="598" t="s">
        <v>90</v>
      </c>
      <c r="H16" s="570" t="s">
        <v>8</v>
      </c>
      <c r="I16" s="607" t="s">
        <v>91</v>
      </c>
      <c r="J16" s="608"/>
      <c r="K16" s="602" t="s">
        <v>92</v>
      </c>
      <c r="L16" s="11"/>
      <c r="M16" s="11"/>
    </row>
    <row r="17" spans="1:13" ht="13.5">
      <c r="A17" s="11"/>
      <c r="B17" s="575"/>
      <c r="C17" s="582"/>
      <c r="D17" s="591"/>
      <c r="E17" s="571"/>
      <c r="F17" s="469" t="s">
        <v>127</v>
      </c>
      <c r="G17" s="599"/>
      <c r="H17" s="571"/>
      <c r="I17" s="609"/>
      <c r="J17" s="610"/>
      <c r="K17" s="603"/>
      <c r="L17" s="11"/>
      <c r="M17" s="11"/>
    </row>
    <row r="18" spans="1:13" ht="11.25" customHeight="1">
      <c r="A18" s="11"/>
      <c r="B18" s="58"/>
      <c r="C18" s="223"/>
      <c r="D18" s="236" t="s">
        <v>20</v>
      </c>
      <c r="E18" s="236" t="s">
        <v>20</v>
      </c>
      <c r="F18" s="236" t="s">
        <v>20</v>
      </c>
      <c r="G18" s="236" t="s">
        <v>20</v>
      </c>
      <c r="H18" s="236" t="s">
        <v>20</v>
      </c>
      <c r="I18" s="70"/>
      <c r="J18" s="237" t="s">
        <v>20</v>
      </c>
      <c r="K18" s="236" t="s">
        <v>20</v>
      </c>
      <c r="L18" s="11"/>
      <c r="M18" s="11"/>
    </row>
    <row r="19" spans="1:13" ht="15" customHeight="1">
      <c r="A19" s="11"/>
      <c r="B19" s="585" t="s">
        <v>418</v>
      </c>
      <c r="C19" s="405" t="s">
        <v>129</v>
      </c>
      <c r="D19" s="238">
        <v>62949</v>
      </c>
      <c r="E19" s="238">
        <v>11109</v>
      </c>
      <c r="F19" s="238">
        <v>9096</v>
      </c>
      <c r="G19" s="238">
        <v>2013</v>
      </c>
      <c r="H19" s="238">
        <v>14588</v>
      </c>
      <c r="I19" s="36"/>
      <c r="J19" s="38">
        <v>11659</v>
      </c>
      <c r="K19" s="238">
        <v>2929</v>
      </c>
      <c r="L19" s="11"/>
      <c r="M19" s="11"/>
    </row>
    <row r="20" spans="1:13" ht="15" customHeight="1">
      <c r="A20" s="11"/>
      <c r="B20" s="585"/>
      <c r="C20" s="406" t="s">
        <v>128</v>
      </c>
      <c r="D20" s="239">
        <v>7269</v>
      </c>
      <c r="E20" s="239">
        <f>SUM(F20:G20)</f>
        <v>1157</v>
      </c>
      <c r="F20" s="239">
        <v>735</v>
      </c>
      <c r="G20" s="239">
        <v>422</v>
      </c>
      <c r="H20" s="239">
        <f>SUM(J20:K20)</f>
        <v>1848</v>
      </c>
      <c r="I20" s="240"/>
      <c r="J20" s="241">
        <v>1180</v>
      </c>
      <c r="K20" s="239">
        <v>668</v>
      </c>
      <c r="L20" s="11"/>
      <c r="M20" s="11"/>
    </row>
    <row r="21" spans="1:13" ht="15" customHeight="1">
      <c r="A21" s="11"/>
      <c r="B21" s="585">
        <v>17</v>
      </c>
      <c r="C21" s="405" t="s">
        <v>129</v>
      </c>
      <c r="D21" s="242">
        <v>62479</v>
      </c>
      <c r="E21" s="242">
        <f>SUM(F21:G21)</f>
        <v>11442</v>
      </c>
      <c r="F21" s="242">
        <v>9413</v>
      </c>
      <c r="G21" s="242">
        <v>2029</v>
      </c>
      <c r="H21" s="242">
        <f>J21+K21</f>
        <v>15043</v>
      </c>
      <c r="I21" s="243"/>
      <c r="J21" s="244">
        <v>11781</v>
      </c>
      <c r="K21" s="242">
        <v>3262</v>
      </c>
      <c r="L21" s="11"/>
      <c r="M21" s="11"/>
    </row>
    <row r="22" spans="1:13" ht="15" customHeight="1">
      <c r="A22" s="11"/>
      <c r="B22" s="585"/>
      <c r="C22" s="406" t="s">
        <v>128</v>
      </c>
      <c r="D22" s="239">
        <v>6808</v>
      </c>
      <c r="E22" s="239">
        <f>F22+G22</f>
        <v>1058</v>
      </c>
      <c r="F22" s="239">
        <v>650</v>
      </c>
      <c r="G22" s="239">
        <v>408</v>
      </c>
      <c r="H22" s="239">
        <f>J22+K22</f>
        <v>1822</v>
      </c>
      <c r="I22" s="240"/>
      <c r="J22" s="241">
        <v>1110</v>
      </c>
      <c r="K22" s="239">
        <v>712</v>
      </c>
      <c r="L22" s="11"/>
      <c r="M22" s="11"/>
    </row>
    <row r="23" spans="1:13" ht="24.75" customHeight="1">
      <c r="A23" s="11"/>
      <c r="B23" s="211">
        <v>22</v>
      </c>
      <c r="C23" s="412" t="s">
        <v>129</v>
      </c>
      <c r="D23" s="413">
        <v>67975</v>
      </c>
      <c r="E23" s="413">
        <f>SUM(F23:G23)</f>
        <v>11132</v>
      </c>
      <c r="F23" s="413">
        <v>8968</v>
      </c>
      <c r="G23" s="413">
        <v>2164</v>
      </c>
      <c r="H23" s="413">
        <f>I23+K23</f>
        <v>15502</v>
      </c>
      <c r="I23" s="615">
        <v>11621</v>
      </c>
      <c r="J23" s="616"/>
      <c r="K23" s="413">
        <v>3881</v>
      </c>
      <c r="L23" s="11"/>
      <c r="M23" s="11"/>
    </row>
    <row r="24" spans="1:13" ht="24.75" customHeight="1">
      <c r="A24" s="11"/>
      <c r="B24" s="245">
        <v>27</v>
      </c>
      <c r="C24" s="414" t="s">
        <v>129</v>
      </c>
      <c r="D24" s="375">
        <v>65708</v>
      </c>
      <c r="E24" s="375">
        <f>SUM(F24:G24)</f>
        <v>12425</v>
      </c>
      <c r="F24" s="375">
        <v>9911</v>
      </c>
      <c r="G24" s="375">
        <v>2514</v>
      </c>
      <c r="H24" s="375">
        <f>SUM(I24:K24)</f>
        <v>16185</v>
      </c>
      <c r="I24" s="619">
        <v>12151</v>
      </c>
      <c r="J24" s="620"/>
      <c r="K24" s="375">
        <v>4034</v>
      </c>
      <c r="L24" s="11"/>
      <c r="M24" s="11"/>
    </row>
    <row r="25" spans="1:13" ht="13.5">
      <c r="A25" s="1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11"/>
      <c r="M25" s="11"/>
    </row>
    <row r="26" spans="1:13" ht="13.5">
      <c r="A26" s="11"/>
      <c r="B26" s="573" t="s">
        <v>89</v>
      </c>
      <c r="C26" s="581"/>
      <c r="D26" s="573" t="s">
        <v>81</v>
      </c>
      <c r="E26" s="621"/>
      <c r="F26" s="570" t="s">
        <v>78</v>
      </c>
      <c r="G26" s="26"/>
      <c r="H26" s="26"/>
      <c r="I26" s="26"/>
      <c r="J26" s="26"/>
      <c r="K26" s="26"/>
      <c r="L26" s="11"/>
      <c r="M26" s="11"/>
    </row>
    <row r="27" spans="1:17" ht="13.5">
      <c r="A27" s="11"/>
      <c r="B27" s="592"/>
      <c r="C27" s="593"/>
      <c r="D27" s="592"/>
      <c r="E27" s="622"/>
      <c r="F27" s="623"/>
      <c r="G27" s="26"/>
      <c r="H27" s="26"/>
      <c r="I27" s="26"/>
      <c r="J27" s="26"/>
      <c r="K27" s="26"/>
      <c r="L27" s="11"/>
      <c r="M27" s="11"/>
      <c r="N27" s="11"/>
      <c r="O27" s="11"/>
      <c r="P27" s="11"/>
      <c r="Q27" s="11"/>
    </row>
    <row r="28" spans="1:17" ht="13.5">
      <c r="A28" s="11"/>
      <c r="B28" s="575"/>
      <c r="C28" s="582"/>
      <c r="D28" s="613" t="s">
        <v>93</v>
      </c>
      <c r="E28" s="614"/>
      <c r="F28" s="248" t="s">
        <v>94</v>
      </c>
      <c r="G28" s="26"/>
      <c r="H28" s="26"/>
      <c r="I28" s="71"/>
      <c r="J28" s="26"/>
      <c r="K28" s="26"/>
      <c r="L28" s="11"/>
      <c r="M28" s="11"/>
      <c r="N28" s="11"/>
      <c r="O28" s="11"/>
      <c r="P28" s="11"/>
      <c r="Q28" s="11"/>
    </row>
    <row r="29" spans="1:17" ht="12.75" customHeight="1">
      <c r="A29" s="11"/>
      <c r="B29" s="249"/>
      <c r="C29" s="250"/>
      <c r="D29" s="251"/>
      <c r="E29" s="237" t="s">
        <v>20</v>
      </c>
      <c r="F29" s="236" t="s">
        <v>20</v>
      </c>
      <c r="G29" s="26"/>
      <c r="H29" s="26"/>
      <c r="I29" s="26"/>
      <c r="J29" s="26"/>
      <c r="K29" s="26"/>
      <c r="L29" s="11"/>
      <c r="M29" s="11"/>
      <c r="N29" s="11"/>
      <c r="O29" s="11"/>
      <c r="P29" s="11"/>
      <c r="Q29" s="11"/>
    </row>
    <row r="30" spans="1:17" ht="15" customHeight="1">
      <c r="A30" s="11"/>
      <c r="B30" s="585" t="s">
        <v>418</v>
      </c>
      <c r="C30" s="405" t="s">
        <v>129</v>
      </c>
      <c r="D30" s="611" t="s">
        <v>120</v>
      </c>
      <c r="E30" s="612"/>
      <c r="F30" s="238">
        <v>59470</v>
      </c>
      <c r="G30" s="26"/>
      <c r="H30" s="26"/>
      <c r="I30" s="26"/>
      <c r="J30" s="26"/>
      <c r="K30" s="26"/>
      <c r="L30" s="11"/>
      <c r="M30" s="11"/>
      <c r="N30" s="11"/>
      <c r="O30" s="11"/>
      <c r="P30" s="11"/>
      <c r="Q30" s="11"/>
    </row>
    <row r="31" spans="1:17" ht="15" customHeight="1">
      <c r="A31" s="11"/>
      <c r="B31" s="585"/>
      <c r="C31" s="406" t="s">
        <v>128</v>
      </c>
      <c r="D31" s="624">
        <f>E20-H20</f>
        <v>-691</v>
      </c>
      <c r="E31" s="625"/>
      <c r="F31" s="239">
        <f>D20+D31</f>
        <v>6578</v>
      </c>
      <c r="G31" s="26"/>
      <c r="H31" s="26"/>
      <c r="I31" s="26"/>
      <c r="J31" s="26"/>
      <c r="K31" s="26"/>
      <c r="L31" s="11"/>
      <c r="M31" s="11"/>
      <c r="N31" s="11"/>
      <c r="O31" s="11"/>
      <c r="P31" s="11"/>
      <c r="Q31" s="11"/>
    </row>
    <row r="32" spans="1:11" ht="15" customHeight="1">
      <c r="A32" s="11"/>
      <c r="B32" s="585">
        <v>17</v>
      </c>
      <c r="C32" s="405" t="s">
        <v>129</v>
      </c>
      <c r="D32" s="587">
        <f>E21-H21</f>
        <v>-3601</v>
      </c>
      <c r="E32" s="588"/>
      <c r="F32" s="242">
        <f>D21+D32</f>
        <v>58878</v>
      </c>
      <c r="G32" s="26"/>
      <c r="H32" s="26"/>
      <c r="I32" s="26"/>
      <c r="J32" s="26"/>
      <c r="K32" s="26"/>
    </row>
    <row r="33" spans="1:11" ht="15" customHeight="1">
      <c r="A33" s="11"/>
      <c r="B33" s="585"/>
      <c r="C33" s="406" t="s">
        <v>128</v>
      </c>
      <c r="D33" s="624">
        <f>E22-H22</f>
        <v>-764</v>
      </c>
      <c r="E33" s="625"/>
      <c r="F33" s="239">
        <f>D22+D33</f>
        <v>6044</v>
      </c>
      <c r="G33" s="26"/>
      <c r="H33" s="26"/>
      <c r="I33" s="252"/>
      <c r="J33" s="26"/>
      <c r="K33" s="26"/>
    </row>
    <row r="34" spans="1:11" ht="24.75" customHeight="1">
      <c r="A34" s="11"/>
      <c r="B34" s="211">
        <v>22</v>
      </c>
      <c r="C34" s="412" t="s">
        <v>129</v>
      </c>
      <c r="D34" s="596">
        <f>E23-H23</f>
        <v>-4370</v>
      </c>
      <c r="E34" s="597"/>
      <c r="F34" s="413">
        <f>D23+D34</f>
        <v>63605</v>
      </c>
      <c r="G34" s="26"/>
      <c r="H34" s="26"/>
      <c r="I34" s="26"/>
      <c r="J34" s="26"/>
      <c r="K34" s="26"/>
    </row>
    <row r="35" spans="1:11" ht="24.75" customHeight="1">
      <c r="A35" s="11"/>
      <c r="B35" s="245">
        <v>27</v>
      </c>
      <c r="C35" s="246" t="s">
        <v>129</v>
      </c>
      <c r="D35" s="594">
        <f>E24-H24</f>
        <v>-3760</v>
      </c>
      <c r="E35" s="595"/>
      <c r="F35" s="375">
        <f>D24+D35</f>
        <v>61948</v>
      </c>
      <c r="G35" s="26"/>
      <c r="H35" s="26"/>
      <c r="I35" s="26"/>
      <c r="J35" s="26"/>
      <c r="K35" s="26"/>
    </row>
    <row r="36" spans="1:11" ht="15.75" customHeight="1">
      <c r="A36" s="11"/>
      <c r="B36" s="253"/>
      <c r="C36" s="253"/>
      <c r="D36" s="254"/>
      <c r="E36" s="147"/>
      <c r="F36" s="210" t="s">
        <v>125</v>
      </c>
      <c r="G36" s="26"/>
      <c r="H36" s="26"/>
      <c r="I36" s="26"/>
      <c r="J36" s="26"/>
      <c r="K36" s="26"/>
    </row>
    <row r="37" spans="1:11" ht="15.75" customHeight="1">
      <c r="A37" s="11"/>
      <c r="B37" s="253"/>
      <c r="C37" s="253"/>
      <c r="D37" s="254"/>
      <c r="E37" s="255"/>
      <c r="F37" s="256"/>
      <c r="G37" s="26"/>
      <c r="H37" s="26"/>
      <c r="I37" s="26"/>
      <c r="J37" s="26"/>
      <c r="K37" s="26"/>
    </row>
    <row r="38" spans="1:11" ht="15.75" customHeight="1">
      <c r="A38" s="11"/>
      <c r="B38" s="80" t="s">
        <v>82</v>
      </c>
      <c r="C38" s="253"/>
      <c r="D38" s="254"/>
      <c r="E38" s="255"/>
      <c r="F38" s="256"/>
      <c r="G38" s="26"/>
      <c r="H38" s="26"/>
      <c r="I38" s="26"/>
      <c r="J38" s="26"/>
      <c r="K38" s="26"/>
    </row>
    <row r="39" spans="1:11" ht="12.75" customHeight="1">
      <c r="A39" s="11"/>
      <c r="B39" s="26"/>
      <c r="C39" s="80"/>
      <c r="D39" s="78"/>
      <c r="E39" s="257"/>
      <c r="F39" s="28"/>
      <c r="G39" s="26"/>
      <c r="H39" s="26"/>
      <c r="I39" s="26"/>
      <c r="J39" s="258"/>
      <c r="K39" s="259" t="s">
        <v>44</v>
      </c>
    </row>
    <row r="40" spans="1:11" ht="12.75" customHeight="1">
      <c r="A40" s="11"/>
      <c r="B40" s="573" t="s">
        <v>6</v>
      </c>
      <c r="C40" s="581"/>
      <c r="D40" s="583" t="s">
        <v>95</v>
      </c>
      <c r="E40" s="586"/>
      <c r="F40" s="579" t="s">
        <v>83</v>
      </c>
      <c r="G40" s="579"/>
      <c r="H40" s="579" t="s">
        <v>96</v>
      </c>
      <c r="I40" s="580"/>
      <c r="J40" s="579" t="s">
        <v>97</v>
      </c>
      <c r="K40" s="580"/>
    </row>
    <row r="41" spans="1:11" ht="12.75" customHeight="1">
      <c r="A41" s="11"/>
      <c r="B41" s="575"/>
      <c r="C41" s="582"/>
      <c r="D41" s="260" t="s">
        <v>101</v>
      </c>
      <c r="E41" s="260" t="s">
        <v>7</v>
      </c>
      <c r="F41" s="260" t="s">
        <v>101</v>
      </c>
      <c r="G41" s="260" t="s">
        <v>7</v>
      </c>
      <c r="H41" s="260" t="s">
        <v>101</v>
      </c>
      <c r="I41" s="260" t="s">
        <v>7</v>
      </c>
      <c r="J41" s="260" t="s">
        <v>101</v>
      </c>
      <c r="K41" s="234" t="s">
        <v>7</v>
      </c>
    </row>
    <row r="42" spans="1:11" ht="9.75" customHeight="1">
      <c r="A42" s="11"/>
      <c r="B42" s="222"/>
      <c r="C42" s="223"/>
      <c r="D42" s="32"/>
      <c r="E42" s="237" t="s">
        <v>20</v>
      </c>
      <c r="F42" s="255"/>
      <c r="G42" s="237" t="s">
        <v>20</v>
      </c>
      <c r="H42" s="255"/>
      <c r="I42" s="237" t="s">
        <v>20</v>
      </c>
      <c r="J42" s="255"/>
      <c r="K42" s="237" t="s">
        <v>20</v>
      </c>
    </row>
    <row r="43" spans="1:13" ht="14.25" customHeight="1">
      <c r="A43" s="11"/>
      <c r="B43" s="585" t="s">
        <v>418</v>
      </c>
      <c r="C43" s="407" t="s">
        <v>129</v>
      </c>
      <c r="D43" s="261">
        <v>7014</v>
      </c>
      <c r="E43" s="264">
        <v>20133</v>
      </c>
      <c r="F43" s="263">
        <v>3198</v>
      </c>
      <c r="G43" s="264">
        <v>9212</v>
      </c>
      <c r="H43" s="262">
        <v>3629</v>
      </c>
      <c r="I43" s="264">
        <v>11029</v>
      </c>
      <c r="J43" s="262">
        <v>2841</v>
      </c>
      <c r="K43" s="264">
        <v>9203</v>
      </c>
      <c r="M43" s="48"/>
    </row>
    <row r="44" spans="1:13" ht="14.25" customHeight="1">
      <c r="A44" s="11"/>
      <c r="B44" s="585"/>
      <c r="C44" s="409" t="s">
        <v>128</v>
      </c>
      <c r="D44" s="265" t="s">
        <v>403</v>
      </c>
      <c r="E44" s="267" t="s">
        <v>403</v>
      </c>
      <c r="F44" s="266" t="s">
        <v>403</v>
      </c>
      <c r="G44" s="267" t="s">
        <v>403</v>
      </c>
      <c r="H44" s="266" t="s">
        <v>403</v>
      </c>
      <c r="I44" s="267" t="s">
        <v>403</v>
      </c>
      <c r="J44" s="266" t="s">
        <v>403</v>
      </c>
      <c r="K44" s="267" t="s">
        <v>403</v>
      </c>
      <c r="M44" s="48"/>
    </row>
    <row r="45" spans="1:13" ht="14.25" customHeight="1">
      <c r="A45" s="11"/>
      <c r="B45" s="585">
        <v>17</v>
      </c>
      <c r="C45" s="410" t="s">
        <v>129</v>
      </c>
      <c r="D45" s="261">
        <v>7332</v>
      </c>
      <c r="E45" s="264">
        <v>20369</v>
      </c>
      <c r="F45" s="263">
        <v>3213</v>
      </c>
      <c r="G45" s="264">
        <v>8930</v>
      </c>
      <c r="H45" s="262">
        <v>3827</v>
      </c>
      <c r="I45" s="264">
        <v>11227</v>
      </c>
      <c r="J45" s="262">
        <v>2913</v>
      </c>
      <c r="K45" s="264">
        <v>9198</v>
      </c>
      <c r="M45" s="48"/>
    </row>
    <row r="46" spans="1:13" ht="14.25" customHeight="1">
      <c r="A46" s="11"/>
      <c r="B46" s="585"/>
      <c r="C46" s="409" t="s">
        <v>128</v>
      </c>
      <c r="D46" s="265" t="s">
        <v>403</v>
      </c>
      <c r="E46" s="267" t="s">
        <v>403</v>
      </c>
      <c r="F46" s="266" t="s">
        <v>403</v>
      </c>
      <c r="G46" s="267" t="s">
        <v>403</v>
      </c>
      <c r="H46" s="266" t="s">
        <v>403</v>
      </c>
      <c r="I46" s="267" t="s">
        <v>403</v>
      </c>
      <c r="J46" s="266" t="s">
        <v>403</v>
      </c>
      <c r="K46" s="267" t="s">
        <v>403</v>
      </c>
      <c r="M46" s="48"/>
    </row>
    <row r="47" spans="1:13" ht="22.5" customHeight="1">
      <c r="A47" s="11"/>
      <c r="B47" s="58">
        <v>22</v>
      </c>
      <c r="C47" s="246" t="s">
        <v>129</v>
      </c>
      <c r="D47" s="455">
        <v>7621</v>
      </c>
      <c r="E47" s="456">
        <v>20452</v>
      </c>
      <c r="F47" s="455">
        <v>3417</v>
      </c>
      <c r="G47" s="456">
        <v>9122</v>
      </c>
      <c r="H47" s="455">
        <v>4034</v>
      </c>
      <c r="I47" s="456">
        <v>11338</v>
      </c>
      <c r="J47" s="455">
        <v>3015</v>
      </c>
      <c r="K47" s="456">
        <v>8903</v>
      </c>
      <c r="M47" s="48"/>
    </row>
    <row r="48" spans="1:13" ht="22.5" customHeight="1">
      <c r="A48" s="11"/>
      <c r="B48" s="212">
        <v>27</v>
      </c>
      <c r="C48" s="414" t="s">
        <v>129</v>
      </c>
      <c r="D48" s="455">
        <v>7750</v>
      </c>
      <c r="E48" s="456">
        <v>20084</v>
      </c>
      <c r="F48" s="455">
        <v>3431</v>
      </c>
      <c r="G48" s="456">
        <v>8834</v>
      </c>
      <c r="H48" s="455">
        <v>4233</v>
      </c>
      <c r="I48" s="456">
        <v>11374</v>
      </c>
      <c r="J48" s="455">
        <v>3088</v>
      </c>
      <c r="K48" s="456">
        <v>8857</v>
      </c>
      <c r="M48" s="48"/>
    </row>
    <row r="49" spans="1:11" ht="13.5">
      <c r="A49" s="11"/>
      <c r="B49" s="270" t="s">
        <v>450</v>
      </c>
      <c r="C49" s="271"/>
      <c r="D49" s="26"/>
      <c r="E49" s="465" t="s">
        <v>452</v>
      </c>
      <c r="F49" s="26"/>
      <c r="G49" s="273" t="s">
        <v>345</v>
      </c>
      <c r="H49" s="26"/>
      <c r="I49" s="273">
        <v>0.003</v>
      </c>
      <c r="J49" s="26"/>
      <c r="K49" s="273" t="s">
        <v>453</v>
      </c>
    </row>
    <row r="50" spans="1:14" ht="12.75" customHeight="1">
      <c r="A50" s="11"/>
      <c r="B50" s="274" t="s">
        <v>103</v>
      </c>
      <c r="C50" s="275"/>
      <c r="D50" s="28"/>
      <c r="E50" s="28"/>
      <c r="F50" s="28"/>
      <c r="G50" s="272"/>
      <c r="H50" s="28"/>
      <c r="I50" s="28"/>
      <c r="J50" s="28"/>
      <c r="K50" s="28"/>
      <c r="N50" s="14"/>
    </row>
    <row r="51" spans="1:14" ht="12.75" customHeight="1">
      <c r="A51" s="11"/>
      <c r="B51" s="275"/>
      <c r="C51" s="275"/>
      <c r="D51" s="28"/>
      <c r="E51" s="28"/>
      <c r="F51" s="28"/>
      <c r="G51" s="272"/>
      <c r="H51" s="28"/>
      <c r="I51" s="28"/>
      <c r="J51" s="28"/>
      <c r="K51" s="28"/>
      <c r="N51" s="14"/>
    </row>
    <row r="52" spans="1:11" ht="12.75" customHeight="1">
      <c r="A52" s="11"/>
      <c r="B52" s="28"/>
      <c r="C52" s="28"/>
      <c r="D52" s="28"/>
      <c r="E52" s="28"/>
      <c r="F52" s="28"/>
      <c r="G52" s="28"/>
      <c r="H52" s="26"/>
      <c r="I52" s="259" t="s">
        <v>44</v>
      </c>
      <c r="J52" s="276"/>
      <c r="K52" s="26"/>
    </row>
    <row r="53" spans="2:13" ht="12.75" customHeight="1">
      <c r="B53" s="573" t="s">
        <v>6</v>
      </c>
      <c r="C53" s="581"/>
      <c r="D53" s="579" t="s">
        <v>98</v>
      </c>
      <c r="E53" s="580"/>
      <c r="F53" s="579" t="s">
        <v>99</v>
      </c>
      <c r="G53" s="579"/>
      <c r="H53" s="579" t="s">
        <v>100</v>
      </c>
      <c r="I53" s="580"/>
      <c r="J53" s="277"/>
      <c r="K53" s="26"/>
      <c r="M53" s="14"/>
    </row>
    <row r="54" spans="2:14" ht="12.75" customHeight="1">
      <c r="B54" s="575"/>
      <c r="C54" s="582"/>
      <c r="D54" s="260" t="s">
        <v>101</v>
      </c>
      <c r="E54" s="248" t="s">
        <v>7</v>
      </c>
      <c r="F54" s="260" t="s">
        <v>101</v>
      </c>
      <c r="G54" s="248" t="s">
        <v>7</v>
      </c>
      <c r="H54" s="260" t="s">
        <v>101</v>
      </c>
      <c r="I54" s="248" t="s">
        <v>7</v>
      </c>
      <c r="J54" s="26"/>
      <c r="K54" s="26"/>
      <c r="M54" s="17"/>
      <c r="N54" s="14"/>
    </row>
    <row r="55" spans="2:14" ht="9.75" customHeight="1">
      <c r="B55" s="222"/>
      <c r="C55" s="223"/>
      <c r="D55" s="278"/>
      <c r="E55" s="237" t="s">
        <v>102</v>
      </c>
      <c r="F55" s="32"/>
      <c r="G55" s="237" t="s">
        <v>102</v>
      </c>
      <c r="H55" s="32"/>
      <c r="I55" s="34" t="s">
        <v>102</v>
      </c>
      <c r="J55" s="26"/>
      <c r="K55" s="26"/>
      <c r="M55" s="17"/>
      <c r="N55" s="17"/>
    </row>
    <row r="56" spans="2:14" ht="14.25" customHeight="1">
      <c r="B56" s="585" t="s">
        <v>418</v>
      </c>
      <c r="C56" s="407" t="s">
        <v>129</v>
      </c>
      <c r="D56" s="261">
        <v>1899</v>
      </c>
      <c r="E56" s="264">
        <v>6500</v>
      </c>
      <c r="F56" s="263">
        <v>1322</v>
      </c>
      <c r="G56" s="264">
        <v>4693</v>
      </c>
      <c r="H56" s="262">
        <v>682</v>
      </c>
      <c r="I56" s="264">
        <v>2181</v>
      </c>
      <c r="J56" s="26"/>
      <c r="K56" s="26"/>
      <c r="M56" s="17"/>
      <c r="N56" s="17"/>
    </row>
    <row r="57" spans="2:14" ht="14.25" customHeight="1">
      <c r="B57" s="585"/>
      <c r="C57" s="408" t="s">
        <v>128</v>
      </c>
      <c r="D57" s="265" t="s">
        <v>403</v>
      </c>
      <c r="E57" s="267" t="s">
        <v>403</v>
      </c>
      <c r="F57" s="266" t="s">
        <v>403</v>
      </c>
      <c r="G57" s="267" t="s">
        <v>403</v>
      </c>
      <c r="H57" s="266" t="s">
        <v>403</v>
      </c>
      <c r="I57" s="267" t="s">
        <v>403</v>
      </c>
      <c r="J57" s="26"/>
      <c r="K57" s="26"/>
      <c r="M57" s="17"/>
      <c r="N57" s="17"/>
    </row>
    <row r="58" spans="2:14" ht="14.25" customHeight="1">
      <c r="B58" s="585">
        <v>17</v>
      </c>
      <c r="C58" s="411" t="s">
        <v>129</v>
      </c>
      <c r="D58" s="261">
        <v>1950</v>
      </c>
      <c r="E58" s="264">
        <v>6246</v>
      </c>
      <c r="F58" s="263">
        <v>1393</v>
      </c>
      <c r="G58" s="264">
        <v>4554</v>
      </c>
      <c r="H58" s="262">
        <v>645</v>
      </c>
      <c r="I58" s="264">
        <v>1956</v>
      </c>
      <c r="J58" s="26"/>
      <c r="K58" s="26"/>
      <c r="M58" s="17"/>
      <c r="N58" s="17"/>
    </row>
    <row r="59" spans="2:14" ht="14.25" customHeight="1">
      <c r="B59" s="585"/>
      <c r="C59" s="408" t="s">
        <v>128</v>
      </c>
      <c r="D59" s="265" t="s">
        <v>403</v>
      </c>
      <c r="E59" s="267" t="s">
        <v>403</v>
      </c>
      <c r="F59" s="266" t="s">
        <v>403</v>
      </c>
      <c r="G59" s="267" t="s">
        <v>403</v>
      </c>
      <c r="H59" s="266" t="s">
        <v>403</v>
      </c>
      <c r="I59" s="267" t="s">
        <v>403</v>
      </c>
      <c r="J59" s="26"/>
      <c r="K59" s="26"/>
      <c r="M59" s="17"/>
      <c r="N59" s="17"/>
    </row>
    <row r="60" spans="2:11" ht="22.5" customHeight="1">
      <c r="B60" s="58">
        <v>22</v>
      </c>
      <c r="C60" s="246" t="s">
        <v>129</v>
      </c>
      <c r="D60" s="455">
        <v>2013</v>
      </c>
      <c r="E60" s="456">
        <v>6046</v>
      </c>
      <c r="F60" s="455">
        <v>1416</v>
      </c>
      <c r="G60" s="456">
        <v>4316</v>
      </c>
      <c r="H60" s="455">
        <v>622</v>
      </c>
      <c r="I60" s="456">
        <v>1698</v>
      </c>
      <c r="J60" s="26"/>
      <c r="K60" s="26"/>
    </row>
    <row r="61" spans="2:11" ht="22.5" customHeight="1">
      <c r="B61" s="212">
        <v>27</v>
      </c>
      <c r="C61" s="457" t="s">
        <v>129</v>
      </c>
      <c r="D61" s="167">
        <v>1999</v>
      </c>
      <c r="E61" s="458">
        <v>5578</v>
      </c>
      <c r="F61" s="167">
        <v>1434</v>
      </c>
      <c r="G61" s="458">
        <v>4096</v>
      </c>
      <c r="H61" s="167">
        <v>564</v>
      </c>
      <c r="I61" s="458">
        <v>1430</v>
      </c>
      <c r="J61" s="26"/>
      <c r="K61" s="26"/>
    </row>
    <row r="62" spans="2:15" ht="13.5">
      <c r="B62" s="270" t="s">
        <v>451</v>
      </c>
      <c r="C62" s="271"/>
      <c r="D62" s="26"/>
      <c r="E62" s="273" t="s">
        <v>454</v>
      </c>
      <c r="F62" s="26"/>
      <c r="G62" s="273" t="s">
        <v>455</v>
      </c>
      <c r="H62" s="26"/>
      <c r="I62" s="273" t="s">
        <v>456</v>
      </c>
      <c r="J62" s="26"/>
      <c r="K62" s="26"/>
      <c r="L62" s="72"/>
      <c r="O62" s="13"/>
    </row>
    <row r="63" spans="2:11" ht="12.75" customHeight="1">
      <c r="B63" s="274" t="s">
        <v>103</v>
      </c>
      <c r="C63" s="271"/>
      <c r="D63" s="26"/>
      <c r="E63" s="272"/>
      <c r="F63" s="26"/>
      <c r="G63" s="272"/>
      <c r="H63" s="26"/>
      <c r="I63" s="279"/>
      <c r="J63" s="26"/>
      <c r="K63" s="26"/>
    </row>
    <row r="64" spans="2:11" ht="12.75" customHeight="1">
      <c r="B64" s="275"/>
      <c r="C64" s="271"/>
      <c r="D64" s="26"/>
      <c r="E64" s="272"/>
      <c r="F64" s="26"/>
      <c r="G64" s="272"/>
      <c r="H64" s="26"/>
      <c r="I64" s="279"/>
      <c r="J64" s="26"/>
      <c r="K64" s="26"/>
    </row>
    <row r="65" spans="2:11" ht="12.75" customHeight="1">
      <c r="B65" s="26"/>
      <c r="C65" s="275"/>
      <c r="D65" s="28"/>
      <c r="E65" s="28"/>
      <c r="F65" s="28"/>
      <c r="G65" s="28"/>
      <c r="H65" s="28"/>
      <c r="I65" s="26"/>
      <c r="J65" s="258"/>
      <c r="K65" s="259" t="s">
        <v>44</v>
      </c>
    </row>
    <row r="66" spans="1:11" ht="12.75" customHeight="1">
      <c r="A66" s="11"/>
      <c r="B66" s="573" t="s">
        <v>6</v>
      </c>
      <c r="C66" s="581"/>
      <c r="D66" s="583" t="s">
        <v>130</v>
      </c>
      <c r="E66" s="586"/>
      <c r="F66" s="583" t="s">
        <v>131</v>
      </c>
      <c r="G66" s="584"/>
      <c r="H66" s="583" t="s">
        <v>132</v>
      </c>
      <c r="I66" s="584"/>
      <c r="J66" s="583" t="s">
        <v>133</v>
      </c>
      <c r="K66" s="584"/>
    </row>
    <row r="67" spans="1:11" ht="12.75" customHeight="1">
      <c r="A67" s="11"/>
      <c r="B67" s="575"/>
      <c r="C67" s="582"/>
      <c r="D67" s="260" t="s">
        <v>101</v>
      </c>
      <c r="E67" s="260" t="s">
        <v>7</v>
      </c>
      <c r="F67" s="260" t="s">
        <v>101</v>
      </c>
      <c r="G67" s="260" t="s">
        <v>7</v>
      </c>
      <c r="H67" s="260" t="s">
        <v>101</v>
      </c>
      <c r="I67" s="260" t="s">
        <v>7</v>
      </c>
      <c r="J67" s="260" t="s">
        <v>101</v>
      </c>
      <c r="K67" s="260" t="s">
        <v>7</v>
      </c>
    </row>
    <row r="68" spans="1:11" ht="9.75" customHeight="1">
      <c r="A68" s="11"/>
      <c r="B68" s="222"/>
      <c r="C68" s="223"/>
      <c r="D68" s="70"/>
      <c r="E68" s="237" t="s">
        <v>20</v>
      </c>
      <c r="F68" s="464"/>
      <c r="G68" s="237" t="s">
        <v>20</v>
      </c>
      <c r="H68" s="464"/>
      <c r="I68" s="237" t="s">
        <v>20</v>
      </c>
      <c r="J68" s="464"/>
      <c r="K68" s="237" t="s">
        <v>20</v>
      </c>
    </row>
    <row r="69" spans="1:21" ht="14.25" customHeight="1">
      <c r="A69" s="11"/>
      <c r="B69" s="585" t="s">
        <v>418</v>
      </c>
      <c r="C69" s="407" t="s">
        <v>129</v>
      </c>
      <c r="D69" s="280" t="s">
        <v>403</v>
      </c>
      <c r="E69" s="281" t="s">
        <v>403</v>
      </c>
      <c r="F69" s="263" t="s">
        <v>403</v>
      </c>
      <c r="G69" s="281" t="s">
        <v>403</v>
      </c>
      <c r="H69" s="263" t="s">
        <v>403</v>
      </c>
      <c r="I69" s="281" t="s">
        <v>403</v>
      </c>
      <c r="J69" s="263" t="s">
        <v>403</v>
      </c>
      <c r="K69" s="281" t="s">
        <v>403</v>
      </c>
      <c r="M69" s="48"/>
      <c r="U69" s="17"/>
    </row>
    <row r="70" spans="1:21" ht="14.25" customHeight="1">
      <c r="A70" s="11"/>
      <c r="B70" s="585"/>
      <c r="C70" s="408" t="s">
        <v>128</v>
      </c>
      <c r="D70" s="190">
        <f>126+161+93+109+260+188+83</f>
        <v>1020</v>
      </c>
      <c r="E70" s="282">
        <f>402+486+266+334+812+592+278</f>
        <v>3170</v>
      </c>
      <c r="F70" s="126">
        <f>48+168+166+151+108</f>
        <v>641</v>
      </c>
      <c r="G70" s="282">
        <f>170+524+506+530+457</f>
        <v>2187</v>
      </c>
      <c r="H70" s="176">
        <f>95+77+46+70+41</f>
        <v>329</v>
      </c>
      <c r="I70" s="282">
        <f>333+264+114+187+109</f>
        <v>1007</v>
      </c>
      <c r="J70" s="176">
        <f>130+60</f>
        <v>190</v>
      </c>
      <c r="K70" s="282">
        <f>432+179</f>
        <v>611</v>
      </c>
      <c r="M70" s="48"/>
      <c r="U70" s="17"/>
    </row>
    <row r="71" spans="1:13" ht="14.25" customHeight="1">
      <c r="A71" s="11"/>
      <c r="B71" s="585">
        <v>17</v>
      </c>
      <c r="C71" s="411" t="s">
        <v>129</v>
      </c>
      <c r="D71" s="283" t="s">
        <v>403</v>
      </c>
      <c r="E71" s="285" t="s">
        <v>403</v>
      </c>
      <c r="F71" s="284" t="s">
        <v>403</v>
      </c>
      <c r="G71" s="285" t="s">
        <v>403</v>
      </c>
      <c r="H71" s="284" t="s">
        <v>403</v>
      </c>
      <c r="I71" s="285" t="s">
        <v>403</v>
      </c>
      <c r="J71" s="284" t="s">
        <v>403</v>
      </c>
      <c r="K71" s="285" t="s">
        <v>403</v>
      </c>
      <c r="M71" s="48"/>
    </row>
    <row r="72" spans="1:13" ht="14.25" customHeight="1">
      <c r="A72" s="11"/>
      <c r="B72" s="585"/>
      <c r="C72" s="408" t="s">
        <v>128</v>
      </c>
      <c r="D72" s="190">
        <v>1017</v>
      </c>
      <c r="E72" s="282">
        <v>2989</v>
      </c>
      <c r="F72" s="126">
        <v>694</v>
      </c>
      <c r="G72" s="282">
        <v>2152</v>
      </c>
      <c r="H72" s="176">
        <v>311</v>
      </c>
      <c r="I72" s="282">
        <v>869</v>
      </c>
      <c r="J72" s="176">
        <v>180</v>
      </c>
      <c r="K72" s="282">
        <v>545</v>
      </c>
      <c r="M72" s="48"/>
    </row>
    <row r="73" spans="1:13" ht="22.5" customHeight="1">
      <c r="A73" s="11"/>
      <c r="B73" s="211">
        <v>22</v>
      </c>
      <c r="C73" s="459" t="s">
        <v>129</v>
      </c>
      <c r="D73" s="167">
        <v>948</v>
      </c>
      <c r="E73" s="458">
        <v>2665</v>
      </c>
      <c r="F73" s="167">
        <v>667</v>
      </c>
      <c r="G73" s="458">
        <v>2032</v>
      </c>
      <c r="H73" s="167">
        <v>277</v>
      </c>
      <c r="I73" s="458">
        <v>732</v>
      </c>
      <c r="J73" s="167">
        <v>172</v>
      </c>
      <c r="K73" s="458">
        <v>467</v>
      </c>
      <c r="M73" s="48"/>
    </row>
    <row r="74" spans="1:13" ht="22.5" customHeight="1">
      <c r="A74" s="11"/>
      <c r="B74" s="212">
        <v>27</v>
      </c>
      <c r="C74" s="459" t="s">
        <v>129</v>
      </c>
      <c r="D74" s="460">
        <v>884</v>
      </c>
      <c r="E74" s="456">
        <v>2334</v>
      </c>
      <c r="F74" s="455">
        <v>684</v>
      </c>
      <c r="G74" s="456">
        <v>1936</v>
      </c>
      <c r="H74" s="455">
        <v>258</v>
      </c>
      <c r="I74" s="456">
        <v>611</v>
      </c>
      <c r="J74" s="455">
        <v>161</v>
      </c>
      <c r="K74" s="456">
        <v>407</v>
      </c>
      <c r="M74" s="48"/>
    </row>
    <row r="75" spans="1:12" ht="13.5">
      <c r="A75" s="11"/>
      <c r="B75" s="270" t="s">
        <v>450</v>
      </c>
      <c r="C75" s="271"/>
      <c r="D75" s="26"/>
      <c r="E75" s="273" t="s">
        <v>457</v>
      </c>
      <c r="F75" s="286"/>
      <c r="G75" s="273" t="s">
        <v>458</v>
      </c>
      <c r="H75" s="210"/>
      <c r="I75" s="273" t="s">
        <v>459</v>
      </c>
      <c r="J75" s="210"/>
      <c r="K75" s="273" t="s">
        <v>460</v>
      </c>
      <c r="L75" s="86"/>
    </row>
    <row r="76" spans="1:14" ht="12.75" customHeight="1">
      <c r="A76" s="11"/>
      <c r="B76" s="274" t="s">
        <v>103</v>
      </c>
      <c r="C76" s="275"/>
      <c r="D76" s="28"/>
      <c r="E76" s="287"/>
      <c r="F76" s="28"/>
      <c r="G76" s="287"/>
      <c r="H76" s="28"/>
      <c r="I76" s="287"/>
      <c r="J76" s="28"/>
      <c r="K76" s="287"/>
      <c r="N76" s="14"/>
    </row>
    <row r="77" spans="1:14" ht="12.75" customHeight="1">
      <c r="A77" s="11"/>
      <c r="B77" s="275"/>
      <c r="C77" s="275"/>
      <c r="D77" s="28"/>
      <c r="E77" s="287"/>
      <c r="F77" s="28"/>
      <c r="G77" s="287"/>
      <c r="H77" s="28"/>
      <c r="I77" s="287"/>
      <c r="J77" s="28"/>
      <c r="K77" s="287"/>
      <c r="N77" s="14"/>
    </row>
    <row r="78" spans="1:11" ht="12.75" customHeight="1">
      <c r="A78" s="11"/>
      <c r="B78" s="28"/>
      <c r="C78" s="28"/>
      <c r="D78" s="28"/>
      <c r="E78" s="28"/>
      <c r="F78" s="26"/>
      <c r="G78" s="259" t="s">
        <v>44</v>
      </c>
      <c r="H78" s="288"/>
      <c r="I78" s="288"/>
      <c r="J78" s="26"/>
      <c r="K78" s="26"/>
    </row>
    <row r="79" spans="2:11" ht="12.75" customHeight="1">
      <c r="B79" s="573" t="s">
        <v>6</v>
      </c>
      <c r="C79" s="581"/>
      <c r="D79" s="579" t="s">
        <v>134</v>
      </c>
      <c r="E79" s="580"/>
      <c r="F79" s="579" t="s">
        <v>135</v>
      </c>
      <c r="G79" s="579"/>
      <c r="H79" s="26"/>
      <c r="I79" s="26"/>
      <c r="J79" s="26"/>
      <c r="K79" s="26"/>
    </row>
    <row r="80" spans="2:12" ht="12.75" customHeight="1">
      <c r="B80" s="575"/>
      <c r="C80" s="582"/>
      <c r="D80" s="260" t="s">
        <v>101</v>
      </c>
      <c r="E80" s="248" t="s">
        <v>7</v>
      </c>
      <c r="F80" s="260" t="s">
        <v>101</v>
      </c>
      <c r="G80" s="248" t="s">
        <v>7</v>
      </c>
      <c r="H80" s="26"/>
      <c r="I80" s="26"/>
      <c r="J80" s="26"/>
      <c r="K80" s="26"/>
      <c r="L80" s="14"/>
    </row>
    <row r="81" spans="2:11" ht="9.75" customHeight="1">
      <c r="B81" s="222"/>
      <c r="C81" s="223"/>
      <c r="D81" s="463"/>
      <c r="E81" s="237" t="s">
        <v>102</v>
      </c>
      <c r="F81" s="431"/>
      <c r="G81" s="237" t="s">
        <v>102</v>
      </c>
      <c r="H81" s="26"/>
      <c r="I81" s="26"/>
      <c r="J81" s="26"/>
      <c r="K81" s="26"/>
    </row>
    <row r="82" spans="2:14" ht="14.25" customHeight="1">
      <c r="B82" s="585" t="s">
        <v>418</v>
      </c>
      <c r="C82" s="407" t="s">
        <v>129</v>
      </c>
      <c r="D82" s="280" t="s">
        <v>403</v>
      </c>
      <c r="E82" s="281" t="s">
        <v>403</v>
      </c>
      <c r="F82" s="263" t="s">
        <v>403</v>
      </c>
      <c r="G82" s="281" t="s">
        <v>403</v>
      </c>
      <c r="H82" s="26"/>
      <c r="I82" s="26"/>
      <c r="J82" s="26"/>
      <c r="K82" s="26"/>
      <c r="M82" s="17"/>
      <c r="N82" s="17"/>
    </row>
    <row r="83" spans="2:14" ht="14.25" customHeight="1">
      <c r="B83" s="585"/>
      <c r="C83" s="408" t="s">
        <v>128</v>
      </c>
      <c r="D83" s="190">
        <v>36</v>
      </c>
      <c r="E83" s="282">
        <v>97</v>
      </c>
      <c r="F83" s="126">
        <f>41+19+25</f>
        <v>85</v>
      </c>
      <c r="G83" s="282">
        <f>109+39+50</f>
        <v>198</v>
      </c>
      <c r="H83" s="26"/>
      <c r="I83" s="26"/>
      <c r="J83" s="26"/>
      <c r="K83" s="26"/>
      <c r="M83" s="17"/>
      <c r="N83" s="17"/>
    </row>
    <row r="84" spans="2:14" ht="14.25" customHeight="1">
      <c r="B84" s="585">
        <v>17</v>
      </c>
      <c r="C84" s="411" t="s">
        <v>129</v>
      </c>
      <c r="D84" s="289" t="s">
        <v>403</v>
      </c>
      <c r="E84" s="291" t="s">
        <v>403</v>
      </c>
      <c r="F84" s="290" t="s">
        <v>403</v>
      </c>
      <c r="G84" s="291" t="s">
        <v>403</v>
      </c>
      <c r="H84" s="26"/>
      <c r="I84" s="26"/>
      <c r="J84" s="26"/>
      <c r="K84" s="26"/>
      <c r="M84" s="17"/>
      <c r="N84" s="17"/>
    </row>
    <row r="85" spans="2:14" ht="14.25" customHeight="1">
      <c r="B85" s="585"/>
      <c r="C85" s="408" t="s">
        <v>128</v>
      </c>
      <c r="D85" s="190">
        <v>35</v>
      </c>
      <c r="E85" s="282">
        <v>85</v>
      </c>
      <c r="F85" s="126">
        <v>80</v>
      </c>
      <c r="G85" s="282">
        <v>168</v>
      </c>
      <c r="H85" s="26"/>
      <c r="I85" s="26"/>
      <c r="J85" s="26"/>
      <c r="K85" s="26"/>
      <c r="M85" s="17"/>
      <c r="N85" s="17"/>
    </row>
    <row r="86" spans="2:14" ht="22.5" customHeight="1">
      <c r="B86" s="211">
        <v>22</v>
      </c>
      <c r="C86" s="246" t="s">
        <v>129</v>
      </c>
      <c r="D86" s="292">
        <v>31</v>
      </c>
      <c r="E86" s="293">
        <v>73</v>
      </c>
      <c r="F86" s="292">
        <v>65</v>
      </c>
      <c r="G86" s="293">
        <v>131</v>
      </c>
      <c r="H86" s="26"/>
      <c r="I86" s="26"/>
      <c r="J86" s="26"/>
      <c r="K86" s="26"/>
      <c r="M86" s="17"/>
      <c r="N86" s="17"/>
    </row>
    <row r="87" spans="2:14" ht="22.5" customHeight="1">
      <c r="B87" s="212">
        <v>27</v>
      </c>
      <c r="C87" s="246" t="s">
        <v>129</v>
      </c>
      <c r="D87" s="461">
        <v>25</v>
      </c>
      <c r="E87" s="462">
        <v>59</v>
      </c>
      <c r="F87" s="461">
        <v>58</v>
      </c>
      <c r="G87" s="462">
        <v>108</v>
      </c>
      <c r="H87" s="26"/>
      <c r="I87" s="26"/>
      <c r="J87" s="26"/>
      <c r="K87" s="26"/>
      <c r="M87" s="17"/>
      <c r="N87" s="17"/>
    </row>
    <row r="88" spans="2:11" ht="13.5">
      <c r="B88" s="270" t="s">
        <v>450</v>
      </c>
      <c r="C88" s="271"/>
      <c r="D88" s="26"/>
      <c r="E88" s="273" t="s">
        <v>461</v>
      </c>
      <c r="F88" s="210"/>
      <c r="G88" s="273" t="s">
        <v>462</v>
      </c>
      <c r="H88" s="26"/>
      <c r="I88" s="26"/>
      <c r="J88" s="26"/>
      <c r="K88" s="26"/>
    </row>
    <row r="89" spans="2:11" ht="12.75" customHeight="1">
      <c r="B89" s="274" t="s">
        <v>103</v>
      </c>
      <c r="C89" s="275"/>
      <c r="D89" s="28"/>
      <c r="E89" s="287"/>
      <c r="F89" s="147"/>
      <c r="G89" s="452" t="s">
        <v>125</v>
      </c>
      <c r="H89" s="451"/>
      <c r="I89" s="451"/>
      <c r="J89" s="26"/>
      <c r="K89" s="26"/>
    </row>
  </sheetData>
  <sheetProtection/>
  <mergeCells count="58">
    <mergeCell ref="F26:F27"/>
    <mergeCell ref="E16:E17"/>
    <mergeCell ref="B32:B33"/>
    <mergeCell ref="H40:I40"/>
    <mergeCell ref="D33:E33"/>
    <mergeCell ref="F40:G40"/>
    <mergeCell ref="B40:C41"/>
    <mergeCell ref="B26:C28"/>
    <mergeCell ref="B30:B31"/>
    <mergeCell ref="D31:E31"/>
    <mergeCell ref="H16:H17"/>
    <mergeCell ref="D30:E30"/>
    <mergeCell ref="D28:E28"/>
    <mergeCell ref="I23:J23"/>
    <mergeCell ref="G3:I3"/>
    <mergeCell ref="I14:K14"/>
    <mergeCell ref="I4:I5"/>
    <mergeCell ref="H15:K15"/>
    <mergeCell ref="I24:J24"/>
    <mergeCell ref="D26:E27"/>
    <mergeCell ref="G16:G17"/>
    <mergeCell ref="E4:E5"/>
    <mergeCell ref="B11:G11"/>
    <mergeCell ref="K16:K17"/>
    <mergeCell ref="B19:B20"/>
    <mergeCell ref="F4:F5"/>
    <mergeCell ref="B4:C5"/>
    <mergeCell ref="D4:D5"/>
    <mergeCell ref="C6:C10"/>
    <mergeCell ref="I16:J17"/>
    <mergeCell ref="D32:E32"/>
    <mergeCell ref="B58:B59"/>
    <mergeCell ref="D15:D17"/>
    <mergeCell ref="B15:C17"/>
    <mergeCell ref="D35:E35"/>
    <mergeCell ref="B43:B44"/>
    <mergeCell ref="B53:C54"/>
    <mergeCell ref="B21:B22"/>
    <mergeCell ref="D34:E34"/>
    <mergeCell ref="D40:E40"/>
    <mergeCell ref="B84:B85"/>
    <mergeCell ref="J66:K66"/>
    <mergeCell ref="D79:E79"/>
    <mergeCell ref="F79:G79"/>
    <mergeCell ref="D66:E66"/>
    <mergeCell ref="B56:B57"/>
    <mergeCell ref="B82:B83"/>
    <mergeCell ref="B71:B72"/>
    <mergeCell ref="J40:K40"/>
    <mergeCell ref="B79:C80"/>
    <mergeCell ref="H53:I53"/>
    <mergeCell ref="F53:G53"/>
    <mergeCell ref="H66:I66"/>
    <mergeCell ref="F66:G66"/>
    <mergeCell ref="D53:E53"/>
    <mergeCell ref="B69:B70"/>
    <mergeCell ref="B66:C67"/>
    <mergeCell ref="B45:B46"/>
  </mergeCells>
  <printOptions/>
  <pageMargins left="0.7480314960629921" right="0.7480314960629921" top="0.8267716535433072" bottom="0.8661417322834646" header="0.5118110236220472" footer="0.5118110236220472"/>
  <pageSetup firstPageNumber="21" useFirstPageNumber="1" horizontalDpi="600" verticalDpi="600" orientation="portrait" paperSize="9" r:id="rId1"/>
  <headerFooter alignWithMargins="0">
    <oddFooter>&amp;C&amp;"ＭＳ 明朝,標準"&amp;P</oddFooter>
  </headerFooter>
  <rowBreaks count="1" manualBreakCount="1">
    <brk id="37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L131"/>
  <sheetViews>
    <sheetView view="pageBreakPreview" zoomScaleSheetLayoutView="100" zoomScalePageLayoutView="0" workbookViewId="0" topLeftCell="A100">
      <selection activeCell="H102" sqref="H102:K102"/>
    </sheetView>
  </sheetViews>
  <sheetFormatPr defaultColWidth="9.00390625" defaultRowHeight="13.5"/>
  <cols>
    <col min="1" max="1" width="1.4921875" style="8" customWidth="1"/>
    <col min="2" max="2" width="16.875" style="8" customWidth="1"/>
    <col min="3" max="3" width="7.00390625" style="8" customWidth="1"/>
    <col min="4" max="11" width="9.00390625" style="8" customWidth="1"/>
    <col min="12" max="12" width="19.375" style="8" bestFit="1" customWidth="1"/>
    <col min="13" max="16384" width="9.00390625" style="8" customWidth="1"/>
  </cols>
  <sheetData>
    <row r="1" spans="2:11" ht="7.5" customHeight="1"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11" ht="13.5" customHeight="1">
      <c r="B2" s="81" t="s">
        <v>64</v>
      </c>
      <c r="C2" s="81"/>
      <c r="D2" s="81"/>
      <c r="E2" s="81"/>
      <c r="F2" s="81"/>
      <c r="G2" s="28"/>
      <c r="H2" s="28"/>
      <c r="I2" s="147"/>
      <c r="J2" s="147"/>
      <c r="K2" s="147"/>
    </row>
    <row r="3" spans="2:11" ht="13.5" customHeight="1">
      <c r="B3" s="28"/>
      <c r="C3" s="28"/>
      <c r="D3" s="28"/>
      <c r="E3" s="572" t="s">
        <v>467</v>
      </c>
      <c r="F3" s="572"/>
      <c r="G3" s="572"/>
      <c r="H3" s="28"/>
      <c r="I3" s="147"/>
      <c r="J3" s="147"/>
      <c r="K3" s="147"/>
    </row>
    <row r="4" spans="2:11" ht="13.5" customHeight="1">
      <c r="B4" s="635" t="s">
        <v>65</v>
      </c>
      <c r="C4" s="659"/>
      <c r="D4" s="653" t="s">
        <v>418</v>
      </c>
      <c r="E4" s="657"/>
      <c r="F4" s="657"/>
      <c r="G4" s="658"/>
      <c r="H4" s="390"/>
      <c r="I4" s="391"/>
      <c r="J4" s="391"/>
      <c r="K4" s="391"/>
    </row>
    <row r="5" spans="2:11" ht="13.5" customHeight="1">
      <c r="B5" s="637"/>
      <c r="C5" s="660"/>
      <c r="D5" s="39" t="s">
        <v>8</v>
      </c>
      <c r="E5" s="40" t="s">
        <v>1</v>
      </c>
      <c r="F5" s="40" t="s">
        <v>2</v>
      </c>
      <c r="G5" s="40" t="s">
        <v>66</v>
      </c>
      <c r="H5" s="148"/>
      <c r="I5" s="149"/>
      <c r="J5" s="149"/>
      <c r="K5" s="149"/>
    </row>
    <row r="6" spans="2:11" ht="13.5">
      <c r="B6" s="57"/>
      <c r="C6" s="59"/>
      <c r="D6" s="33" t="s">
        <v>20</v>
      </c>
      <c r="E6" s="32" t="s">
        <v>20</v>
      </c>
      <c r="F6" s="32" t="s">
        <v>20</v>
      </c>
      <c r="G6" s="41" t="s">
        <v>113</v>
      </c>
      <c r="H6" s="33"/>
      <c r="I6" s="32"/>
      <c r="J6" s="32"/>
      <c r="K6" s="386"/>
    </row>
    <row r="7" spans="2:11" ht="16.5" customHeight="1">
      <c r="B7" s="585" t="s">
        <v>114</v>
      </c>
      <c r="C7" s="60" t="s">
        <v>129</v>
      </c>
      <c r="D7" s="42">
        <f>E7+F7</f>
        <v>32308</v>
      </c>
      <c r="E7" s="43">
        <v>18992</v>
      </c>
      <c r="F7" s="43">
        <v>13316</v>
      </c>
      <c r="G7" s="44">
        <v>100</v>
      </c>
      <c r="H7" s="42"/>
      <c r="I7" s="43"/>
      <c r="J7" s="43"/>
      <c r="K7" s="387"/>
    </row>
    <row r="8" spans="2:11" ht="16.5" customHeight="1">
      <c r="B8" s="585"/>
      <c r="C8" s="61" t="s">
        <v>128</v>
      </c>
      <c r="D8" s="62">
        <f>SUM(E8:F8)</f>
        <v>3529</v>
      </c>
      <c r="E8" s="63">
        <f>E10+E18+E42+E26</f>
        <v>2095</v>
      </c>
      <c r="F8" s="63">
        <f>F10+F18+F26+F42</f>
        <v>1434</v>
      </c>
      <c r="G8" s="64">
        <v>100</v>
      </c>
      <c r="H8" s="42"/>
      <c r="I8" s="43"/>
      <c r="J8" s="43"/>
      <c r="K8" s="387"/>
    </row>
    <row r="9" spans="2:11" ht="16.5" customHeight="1">
      <c r="B9" s="632" t="s">
        <v>50</v>
      </c>
      <c r="C9" s="60" t="s">
        <v>129</v>
      </c>
      <c r="D9" s="42">
        <f>E9+F9</f>
        <v>2114</v>
      </c>
      <c r="E9" s="43">
        <f>E11+E13+E15</f>
        <v>1262</v>
      </c>
      <c r="F9" s="43">
        <f>F11+F13+F15</f>
        <v>852</v>
      </c>
      <c r="G9" s="45">
        <f>D9/D7*100</f>
        <v>6.543271016466509</v>
      </c>
      <c r="H9" s="42"/>
      <c r="I9" s="43"/>
      <c r="J9" s="43"/>
      <c r="K9" s="388"/>
    </row>
    <row r="10" spans="2:11" ht="16.5" customHeight="1">
      <c r="B10" s="632"/>
      <c r="C10" s="61" t="s">
        <v>128</v>
      </c>
      <c r="D10" s="62">
        <f>SUM(E10:F10)</f>
        <v>313</v>
      </c>
      <c r="E10" s="63">
        <f>E12+E14+E16</f>
        <v>267</v>
      </c>
      <c r="F10" s="63">
        <f>F12+F14+F16</f>
        <v>46</v>
      </c>
      <c r="G10" s="66">
        <f>D10/D8*100</f>
        <v>8.869368092944176</v>
      </c>
      <c r="H10" s="42"/>
      <c r="I10" s="43"/>
      <c r="J10" s="43"/>
      <c r="K10" s="388"/>
    </row>
    <row r="11" spans="2:11" ht="16.5" customHeight="1">
      <c r="B11" s="585" t="s">
        <v>115</v>
      </c>
      <c r="C11" s="60" t="s">
        <v>129</v>
      </c>
      <c r="D11" s="36">
        <f>E11+F11</f>
        <v>2067</v>
      </c>
      <c r="E11" s="37">
        <v>1226</v>
      </c>
      <c r="F11" s="37">
        <v>841</v>
      </c>
      <c r="G11" s="45">
        <f>D11/D7*100</f>
        <v>6.3977962114646525</v>
      </c>
      <c r="H11" s="36"/>
      <c r="I11" s="37"/>
      <c r="J11" s="37"/>
      <c r="K11" s="388"/>
    </row>
    <row r="12" spans="2:11" ht="16.5" customHeight="1">
      <c r="B12" s="585"/>
      <c r="C12" s="61" t="s">
        <v>128</v>
      </c>
      <c r="D12" s="62">
        <f>SUM(E12:F12)</f>
        <v>305</v>
      </c>
      <c r="E12" s="63">
        <v>261</v>
      </c>
      <c r="F12" s="63">
        <v>44</v>
      </c>
      <c r="G12" s="64">
        <f>D12/D8*100</f>
        <v>8.64267497874752</v>
      </c>
      <c r="H12" s="42"/>
      <c r="I12" s="43"/>
      <c r="J12" s="43"/>
      <c r="K12" s="387"/>
    </row>
    <row r="13" spans="2:11" ht="16.5" customHeight="1">
      <c r="B13" s="585" t="s">
        <v>116</v>
      </c>
      <c r="C13" s="60" t="s">
        <v>129</v>
      </c>
      <c r="D13" s="36">
        <f>E13+F13</f>
        <v>39</v>
      </c>
      <c r="E13" s="37">
        <v>31</v>
      </c>
      <c r="F13" s="37">
        <v>8</v>
      </c>
      <c r="G13" s="45">
        <f>D13/D7*100</f>
        <v>0.1207131360653708</v>
      </c>
      <c r="H13" s="36"/>
      <c r="I13" s="37"/>
      <c r="J13" s="37"/>
      <c r="K13" s="388"/>
    </row>
    <row r="14" spans="2:11" ht="16.5" customHeight="1">
      <c r="B14" s="585"/>
      <c r="C14" s="61" t="s">
        <v>128</v>
      </c>
      <c r="D14" s="62">
        <f>SUM(E14:F14)</f>
        <v>6</v>
      </c>
      <c r="E14" s="63">
        <v>5</v>
      </c>
      <c r="F14" s="63">
        <v>1</v>
      </c>
      <c r="G14" s="64">
        <f>D14/D8*100</f>
        <v>0.1700198356474922</v>
      </c>
      <c r="H14" s="42"/>
      <c r="I14" s="43"/>
      <c r="J14" s="43"/>
      <c r="K14" s="387"/>
    </row>
    <row r="15" spans="2:11" ht="16.5" customHeight="1">
      <c r="B15" s="585" t="s">
        <v>117</v>
      </c>
      <c r="C15" s="60" t="s">
        <v>129</v>
      </c>
      <c r="D15" s="46">
        <f>E15+F15</f>
        <v>8</v>
      </c>
      <c r="E15" s="47">
        <v>5</v>
      </c>
      <c r="F15" s="47">
        <v>3</v>
      </c>
      <c r="G15" s="45">
        <f>D15/D7*100</f>
        <v>0.02476166893648632</v>
      </c>
      <c r="H15" s="46"/>
      <c r="I15" s="47"/>
      <c r="J15" s="47"/>
      <c r="K15" s="388"/>
    </row>
    <row r="16" spans="2:11" ht="16.5" customHeight="1">
      <c r="B16" s="585"/>
      <c r="C16" s="61" t="s">
        <v>128</v>
      </c>
      <c r="D16" s="62">
        <f>SUM(E16:F16)</f>
        <v>2</v>
      </c>
      <c r="E16" s="63">
        <v>1</v>
      </c>
      <c r="F16" s="63">
        <v>1</v>
      </c>
      <c r="G16" s="64">
        <f>D16/D8*100</f>
        <v>0.05667327854916407</v>
      </c>
      <c r="H16" s="42"/>
      <c r="I16" s="43"/>
      <c r="J16" s="43"/>
      <c r="K16" s="387"/>
    </row>
    <row r="17" spans="2:11" ht="16.5" customHeight="1">
      <c r="B17" s="652" t="s">
        <v>51</v>
      </c>
      <c r="C17" s="60" t="s">
        <v>129</v>
      </c>
      <c r="D17" s="42">
        <f>E17+F17</f>
        <v>13182</v>
      </c>
      <c r="E17" s="43">
        <f>E19+E21+E23</f>
        <v>8911</v>
      </c>
      <c r="F17" s="43">
        <f>F19+F21+F23</f>
        <v>4271</v>
      </c>
      <c r="G17" s="45">
        <f>D17/D7*100</f>
        <v>40.80103999009533</v>
      </c>
      <c r="H17" s="42"/>
      <c r="I17" s="43"/>
      <c r="J17" s="43"/>
      <c r="K17" s="388"/>
    </row>
    <row r="18" spans="2:11" ht="16.5" customHeight="1">
      <c r="B18" s="652"/>
      <c r="C18" s="61" t="s">
        <v>128</v>
      </c>
      <c r="D18" s="62">
        <f>SUM(E18:F18)</f>
        <v>1453</v>
      </c>
      <c r="E18" s="63">
        <f>E20+E22+E24</f>
        <v>942</v>
      </c>
      <c r="F18" s="63">
        <f>F20+F22+F24</f>
        <v>511</v>
      </c>
      <c r="G18" s="64">
        <f>D18/D8*100</f>
        <v>41.1731368659677</v>
      </c>
      <c r="H18" s="42"/>
      <c r="I18" s="43"/>
      <c r="J18" s="43"/>
      <c r="K18" s="387"/>
    </row>
    <row r="19" spans="2:11" ht="16.5" customHeight="1">
      <c r="B19" s="585" t="s">
        <v>118</v>
      </c>
      <c r="C19" s="60" t="s">
        <v>129</v>
      </c>
      <c r="D19" s="36">
        <f>E19+F19</f>
        <v>78</v>
      </c>
      <c r="E19" s="37">
        <v>64</v>
      </c>
      <c r="F19" s="37">
        <v>14</v>
      </c>
      <c r="G19" s="45">
        <f>D19/D7*100</f>
        <v>0.2414262721307416</v>
      </c>
      <c r="H19" s="36"/>
      <c r="I19" s="37"/>
      <c r="J19" s="37"/>
      <c r="K19" s="388"/>
    </row>
    <row r="20" spans="2:11" ht="16.5" customHeight="1">
      <c r="B20" s="585"/>
      <c r="C20" s="61" t="s">
        <v>128</v>
      </c>
      <c r="D20" s="62">
        <f>SUM(E20:F20)</f>
        <v>20</v>
      </c>
      <c r="E20" s="63">
        <v>18</v>
      </c>
      <c r="F20" s="63">
        <v>2</v>
      </c>
      <c r="G20" s="64">
        <f>D20/D8*100</f>
        <v>0.5667327854916406</v>
      </c>
      <c r="H20" s="42"/>
      <c r="I20" s="43"/>
      <c r="J20" s="43"/>
      <c r="K20" s="387"/>
    </row>
    <row r="21" spans="2:11" ht="16.5" customHeight="1">
      <c r="B21" s="585" t="s">
        <v>67</v>
      </c>
      <c r="C21" s="60" t="s">
        <v>129</v>
      </c>
      <c r="D21" s="36">
        <f>E21+F21</f>
        <v>3263</v>
      </c>
      <c r="E21" s="37">
        <v>2769</v>
      </c>
      <c r="F21" s="37">
        <v>494</v>
      </c>
      <c r="G21" s="45">
        <f>D21/D7*100</f>
        <v>10.099665717469357</v>
      </c>
      <c r="H21" s="36"/>
      <c r="I21" s="37"/>
      <c r="J21" s="37"/>
      <c r="K21" s="388"/>
    </row>
    <row r="22" spans="2:11" ht="16.5" customHeight="1">
      <c r="B22" s="585"/>
      <c r="C22" s="61" t="s">
        <v>128</v>
      </c>
      <c r="D22" s="62">
        <f>SUM(E22:F22)</f>
        <v>423</v>
      </c>
      <c r="E22" s="63">
        <v>368</v>
      </c>
      <c r="F22" s="63">
        <v>55</v>
      </c>
      <c r="G22" s="64">
        <f>D22/D8*100</f>
        <v>11.986398413148201</v>
      </c>
      <c r="H22" s="42"/>
      <c r="I22" s="43"/>
      <c r="J22" s="43"/>
      <c r="K22" s="387"/>
    </row>
    <row r="23" spans="2:11" ht="16.5" customHeight="1">
      <c r="B23" s="585" t="s">
        <v>68</v>
      </c>
      <c r="C23" s="60" t="s">
        <v>129</v>
      </c>
      <c r="D23" s="36">
        <f>E23+F23</f>
        <v>9841</v>
      </c>
      <c r="E23" s="37">
        <v>6078</v>
      </c>
      <c r="F23" s="37">
        <v>3763</v>
      </c>
      <c r="G23" s="45">
        <f>D23/D7*100</f>
        <v>30.459948000495235</v>
      </c>
      <c r="H23" s="36"/>
      <c r="I23" s="37"/>
      <c r="J23" s="37"/>
      <c r="K23" s="388"/>
    </row>
    <row r="24" spans="2:11" ht="16.5" customHeight="1">
      <c r="B24" s="585"/>
      <c r="C24" s="61" t="s">
        <v>128</v>
      </c>
      <c r="D24" s="62">
        <f>SUM(E24:F24)</f>
        <v>1010</v>
      </c>
      <c r="E24" s="63">
        <v>556</v>
      </c>
      <c r="F24" s="63">
        <v>454</v>
      </c>
      <c r="G24" s="64">
        <f>D24/D8*100</f>
        <v>28.620005667327852</v>
      </c>
      <c r="H24" s="42"/>
      <c r="I24" s="43"/>
      <c r="J24" s="43"/>
      <c r="K24" s="387"/>
    </row>
    <row r="25" spans="2:11" ht="16.5" customHeight="1">
      <c r="B25" s="632" t="s">
        <v>52</v>
      </c>
      <c r="C25" s="60" t="s">
        <v>129</v>
      </c>
      <c r="D25" s="42">
        <f>E25+F25</f>
        <v>16941</v>
      </c>
      <c r="E25" s="43">
        <f>E27+E29+E31+E33+E35+E37+E39</f>
        <v>8772</v>
      </c>
      <c r="F25" s="43">
        <f>F27+F29+F31+F33+F35+F37+F39</f>
        <v>8169</v>
      </c>
      <c r="G25" s="45">
        <f>D25/D7*100</f>
        <v>52.43592918162684</v>
      </c>
      <c r="H25" s="42"/>
      <c r="I25" s="43"/>
      <c r="J25" s="43"/>
      <c r="K25" s="388"/>
    </row>
    <row r="26" spans="2:11" ht="16.5" customHeight="1">
      <c r="B26" s="632"/>
      <c r="C26" s="61" t="s">
        <v>128</v>
      </c>
      <c r="D26" s="62">
        <f>SUM(E26:F26)</f>
        <v>1761</v>
      </c>
      <c r="E26" s="63">
        <f>E28+E30+E32+E34+E36+E38+E40</f>
        <v>884</v>
      </c>
      <c r="F26" s="63">
        <f>F28+F32+F34+F36+F38+F40+F30</f>
        <v>877</v>
      </c>
      <c r="G26" s="64">
        <f>D26/D8*100</f>
        <v>49.90082176253896</v>
      </c>
      <c r="H26" s="42"/>
      <c r="I26" s="43"/>
      <c r="J26" s="43"/>
      <c r="K26" s="387"/>
    </row>
    <row r="27" spans="2:11" ht="16.5" customHeight="1">
      <c r="B27" s="58" t="s">
        <v>69</v>
      </c>
      <c r="C27" s="60" t="s">
        <v>129</v>
      </c>
      <c r="D27" s="36">
        <f>E27+F27</f>
        <v>123</v>
      </c>
      <c r="E27" s="37">
        <v>97</v>
      </c>
      <c r="F27" s="37">
        <v>26</v>
      </c>
      <c r="G27" s="45">
        <f>D27/D7*100</f>
        <v>0.3807106598984772</v>
      </c>
      <c r="H27" s="36"/>
      <c r="I27" s="37"/>
      <c r="J27" s="37"/>
      <c r="K27" s="388"/>
    </row>
    <row r="28" spans="2:11" ht="16.5" customHeight="1">
      <c r="B28" s="65" t="s">
        <v>70</v>
      </c>
      <c r="C28" s="61" t="s">
        <v>128</v>
      </c>
      <c r="D28" s="62">
        <f>SUM(E28:F28)</f>
        <v>8</v>
      </c>
      <c r="E28" s="63">
        <v>8</v>
      </c>
      <c r="F28" s="63">
        <v>0</v>
      </c>
      <c r="G28" s="64">
        <f>D28/D8*100</f>
        <v>0.22669311419665628</v>
      </c>
      <c r="H28" s="42"/>
      <c r="I28" s="43"/>
      <c r="J28" s="43"/>
      <c r="K28" s="387"/>
    </row>
    <row r="29" spans="2:11" ht="16.5" customHeight="1">
      <c r="B29" s="633" t="s">
        <v>71</v>
      </c>
      <c r="C29" s="60" t="s">
        <v>129</v>
      </c>
      <c r="D29" s="36">
        <f>E29+F29</f>
        <v>1921</v>
      </c>
      <c r="E29" s="37">
        <v>1520</v>
      </c>
      <c r="F29" s="37">
        <v>401</v>
      </c>
      <c r="G29" s="45">
        <f>D29/D7*100</f>
        <v>5.945895753373778</v>
      </c>
      <c r="H29" s="36"/>
      <c r="I29" s="37"/>
      <c r="J29" s="37"/>
      <c r="K29" s="388"/>
    </row>
    <row r="30" spans="2:11" ht="16.5" customHeight="1">
      <c r="B30" s="651"/>
      <c r="C30" s="61" t="s">
        <v>128</v>
      </c>
      <c r="D30" s="62">
        <f>SUM(E30:F30)</f>
        <v>145</v>
      </c>
      <c r="E30" s="63">
        <v>121</v>
      </c>
      <c r="F30" s="63">
        <v>24</v>
      </c>
      <c r="G30" s="64">
        <f>D30/D8*100</f>
        <v>4.108812694814395</v>
      </c>
      <c r="H30" s="42"/>
      <c r="I30" s="43"/>
      <c r="J30" s="43"/>
      <c r="K30" s="387"/>
    </row>
    <row r="31" spans="2:11" ht="16.5" customHeight="1">
      <c r="B31" s="634" t="s">
        <v>72</v>
      </c>
      <c r="C31" s="60" t="s">
        <v>129</v>
      </c>
      <c r="D31" s="36">
        <f>E31+F31</f>
        <v>5751</v>
      </c>
      <c r="E31" s="37">
        <v>2747</v>
      </c>
      <c r="F31" s="37">
        <v>3004</v>
      </c>
      <c r="G31" s="45">
        <f>D31/D7*100</f>
        <v>17.8005447567166</v>
      </c>
      <c r="H31" s="36"/>
      <c r="I31" s="37"/>
      <c r="J31" s="37"/>
      <c r="K31" s="388"/>
    </row>
    <row r="32" spans="2:11" ht="16.5" customHeight="1">
      <c r="B32" s="634"/>
      <c r="C32" s="61" t="s">
        <v>128</v>
      </c>
      <c r="D32" s="62">
        <f>SUM(E32:F32)</f>
        <v>677</v>
      </c>
      <c r="E32" s="63">
        <v>331</v>
      </c>
      <c r="F32" s="63">
        <v>346</v>
      </c>
      <c r="G32" s="64">
        <f>D32/D8*100</f>
        <v>19.183904788892036</v>
      </c>
      <c r="H32" s="42"/>
      <c r="I32" s="43"/>
      <c r="J32" s="43"/>
      <c r="K32" s="387"/>
    </row>
    <row r="33" spans="2:11" ht="16.5" customHeight="1">
      <c r="B33" s="633" t="s">
        <v>73</v>
      </c>
      <c r="C33" s="60" t="s">
        <v>129</v>
      </c>
      <c r="D33" s="36">
        <f>E33+F33</f>
        <v>658</v>
      </c>
      <c r="E33" s="37">
        <v>339</v>
      </c>
      <c r="F33" s="37">
        <v>319</v>
      </c>
      <c r="G33" s="45">
        <f>D33/D7*100</f>
        <v>2.0366472700259997</v>
      </c>
      <c r="H33" s="36"/>
      <c r="I33" s="37"/>
      <c r="J33" s="37"/>
      <c r="K33" s="388"/>
    </row>
    <row r="34" spans="2:11" ht="16.5" customHeight="1">
      <c r="B34" s="633"/>
      <c r="C34" s="61" t="s">
        <v>128</v>
      </c>
      <c r="D34" s="62">
        <f>SUM(E34:F34)</f>
        <v>43</v>
      </c>
      <c r="E34" s="63">
        <v>15</v>
      </c>
      <c r="F34" s="63">
        <v>28</v>
      </c>
      <c r="G34" s="64">
        <f>D34/D8*100</f>
        <v>1.2184754888070275</v>
      </c>
      <c r="H34" s="42"/>
      <c r="I34" s="43"/>
      <c r="J34" s="43"/>
      <c r="K34" s="387"/>
    </row>
    <row r="35" spans="2:11" ht="16.5" customHeight="1">
      <c r="B35" s="633" t="s">
        <v>74</v>
      </c>
      <c r="C35" s="60" t="s">
        <v>129</v>
      </c>
      <c r="D35" s="36">
        <f>E35+F35</f>
        <v>201</v>
      </c>
      <c r="E35" s="37">
        <v>127</v>
      </c>
      <c r="F35" s="37">
        <v>74</v>
      </c>
      <c r="G35" s="45">
        <f>D35/D7*100</f>
        <v>0.6221369320292188</v>
      </c>
      <c r="H35" s="36"/>
      <c r="I35" s="37"/>
      <c r="J35" s="37"/>
      <c r="K35" s="388"/>
    </row>
    <row r="36" spans="2:11" ht="16.5" customHeight="1">
      <c r="B36" s="633"/>
      <c r="C36" s="61" t="s">
        <v>128</v>
      </c>
      <c r="D36" s="62">
        <f>SUM(E36:F36)</f>
        <v>3</v>
      </c>
      <c r="E36" s="63">
        <v>2</v>
      </c>
      <c r="F36" s="63">
        <v>1</v>
      </c>
      <c r="G36" s="64">
        <f>D36/D8*100</f>
        <v>0.0850099178237461</v>
      </c>
      <c r="H36" s="42"/>
      <c r="I36" s="43"/>
      <c r="J36" s="43"/>
      <c r="K36" s="387"/>
    </row>
    <row r="37" spans="2:11" ht="16.5" customHeight="1">
      <c r="B37" s="634" t="s">
        <v>75</v>
      </c>
      <c r="C37" s="60" t="s">
        <v>129</v>
      </c>
      <c r="D37" s="36">
        <f>E37+F37</f>
        <v>7405</v>
      </c>
      <c r="E37" s="37">
        <v>3289</v>
      </c>
      <c r="F37" s="37">
        <v>4116</v>
      </c>
      <c r="G37" s="45">
        <f>D37/D7*100</f>
        <v>22.920019809335148</v>
      </c>
      <c r="H37" s="36"/>
      <c r="I37" s="37"/>
      <c r="J37" s="37"/>
      <c r="K37" s="388"/>
    </row>
    <row r="38" spans="2:11" ht="16.5" customHeight="1">
      <c r="B38" s="634"/>
      <c r="C38" s="61" t="s">
        <v>128</v>
      </c>
      <c r="D38" s="62">
        <f>SUM(E38:F38)</f>
        <v>792</v>
      </c>
      <c r="E38" s="63">
        <v>329</v>
      </c>
      <c r="F38" s="63">
        <v>463</v>
      </c>
      <c r="G38" s="64">
        <f>D38/D8*100</f>
        <v>22.442618305468972</v>
      </c>
      <c r="H38" s="42"/>
      <c r="I38" s="43"/>
      <c r="J38" s="43"/>
      <c r="K38" s="387"/>
    </row>
    <row r="39" spans="2:11" ht="16.5" customHeight="1">
      <c r="B39" s="585" t="s">
        <v>119</v>
      </c>
      <c r="C39" s="60" t="s">
        <v>129</v>
      </c>
      <c r="D39" s="36">
        <f>E39+F39</f>
        <v>882</v>
      </c>
      <c r="E39" s="37">
        <v>653</v>
      </c>
      <c r="F39" s="37">
        <v>229</v>
      </c>
      <c r="G39" s="45">
        <f>D39/D7*100</f>
        <v>2.729974000247617</v>
      </c>
      <c r="H39" s="36"/>
      <c r="I39" s="37"/>
      <c r="J39" s="37"/>
      <c r="K39" s="388"/>
    </row>
    <row r="40" spans="2:11" ht="16.5" customHeight="1">
      <c r="B40" s="585"/>
      <c r="C40" s="61" t="s">
        <v>128</v>
      </c>
      <c r="D40" s="62">
        <f>SUM(E40:F40)</f>
        <v>93</v>
      </c>
      <c r="E40" s="63">
        <v>78</v>
      </c>
      <c r="F40" s="63">
        <v>15</v>
      </c>
      <c r="G40" s="64">
        <f>D40/D8*100</f>
        <v>2.6353074525361295</v>
      </c>
      <c r="H40" s="42"/>
      <c r="I40" s="43"/>
      <c r="J40" s="43"/>
      <c r="K40" s="387"/>
    </row>
    <row r="41" spans="2:11" ht="16.5" customHeight="1">
      <c r="B41" s="633" t="s">
        <v>76</v>
      </c>
      <c r="C41" s="60" t="s">
        <v>129</v>
      </c>
      <c r="D41" s="36">
        <f>E41+F41</f>
        <v>71</v>
      </c>
      <c r="E41" s="37">
        <v>47</v>
      </c>
      <c r="F41" s="37">
        <v>24</v>
      </c>
      <c r="G41" s="56">
        <f>D41/D7*100</f>
        <v>0.2197598118113161</v>
      </c>
      <c r="H41" s="36"/>
      <c r="I41" s="37"/>
      <c r="J41" s="37"/>
      <c r="K41" s="389"/>
    </row>
    <row r="42" spans="2:11" ht="16.5" customHeight="1">
      <c r="B42" s="656"/>
      <c r="C42" s="61" t="s">
        <v>128</v>
      </c>
      <c r="D42" s="62">
        <f>SUM(E42:F42)</f>
        <v>2</v>
      </c>
      <c r="E42" s="63">
        <v>2</v>
      </c>
      <c r="F42" s="63">
        <v>0</v>
      </c>
      <c r="G42" s="64">
        <f>D42/D8*100</f>
        <v>0.05667327854916407</v>
      </c>
      <c r="H42" s="42"/>
      <c r="I42" s="43"/>
      <c r="J42" s="43"/>
      <c r="K42" s="387"/>
    </row>
    <row r="43" spans="2:11" ht="13.5">
      <c r="B43" s="26"/>
      <c r="C43" s="26"/>
      <c r="D43" s="26"/>
      <c r="E43" s="453"/>
      <c r="F43" s="453"/>
      <c r="G43" s="445" t="s">
        <v>125</v>
      </c>
      <c r="H43" s="26"/>
      <c r="I43" s="147"/>
      <c r="J43" s="147"/>
      <c r="K43" s="55"/>
    </row>
    <row r="44" spans="2:8" ht="13.5">
      <c r="B44" s="26"/>
      <c r="C44" s="26"/>
      <c r="D44" s="26"/>
      <c r="E44" s="26"/>
      <c r="F44" s="26"/>
      <c r="G44" s="26"/>
      <c r="H44" s="26"/>
    </row>
    <row r="45" spans="2:11" ht="7.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2:11" ht="13.5" customHeight="1">
      <c r="B46" s="81" t="s">
        <v>64</v>
      </c>
      <c r="C46" s="81"/>
      <c r="D46" s="81"/>
      <c r="E46" s="81"/>
      <c r="F46" s="81"/>
      <c r="G46" s="28"/>
      <c r="H46" s="28"/>
      <c r="I46" s="601"/>
      <c r="J46" s="601"/>
      <c r="K46" s="601"/>
    </row>
    <row r="47" spans="2:8" ht="13.5" customHeight="1">
      <c r="B47" s="28"/>
      <c r="C47" s="28"/>
      <c r="D47" s="28"/>
      <c r="E47" s="601" t="s">
        <v>162</v>
      </c>
      <c r="F47" s="601"/>
      <c r="G47" s="601"/>
      <c r="H47" s="28"/>
    </row>
    <row r="48" spans="2:7" ht="13.5" customHeight="1">
      <c r="B48" s="635" t="s">
        <v>65</v>
      </c>
      <c r="C48" s="636"/>
      <c r="D48" s="653" t="s">
        <v>150</v>
      </c>
      <c r="E48" s="654"/>
      <c r="F48" s="654"/>
      <c r="G48" s="655"/>
    </row>
    <row r="49" spans="2:7" ht="13.5" customHeight="1">
      <c r="B49" s="637"/>
      <c r="C49" s="638"/>
      <c r="D49" s="39" t="s">
        <v>8</v>
      </c>
      <c r="E49" s="40" t="s">
        <v>1</v>
      </c>
      <c r="F49" s="40" t="s">
        <v>2</v>
      </c>
      <c r="G49" s="40" t="s">
        <v>66</v>
      </c>
    </row>
    <row r="50" spans="2:7" ht="10.5" customHeight="1">
      <c r="B50" s="57"/>
      <c r="C50" s="59"/>
      <c r="D50" s="33" t="s">
        <v>20</v>
      </c>
      <c r="E50" s="32" t="s">
        <v>20</v>
      </c>
      <c r="F50" s="32" t="s">
        <v>20</v>
      </c>
      <c r="G50" s="41" t="s">
        <v>113</v>
      </c>
    </row>
    <row r="51" spans="2:7" ht="15.75" customHeight="1">
      <c r="B51" s="585" t="s">
        <v>114</v>
      </c>
      <c r="C51" s="60" t="s">
        <v>129</v>
      </c>
      <c r="D51" s="42">
        <f>E51+F51</f>
        <v>31498</v>
      </c>
      <c r="E51" s="43">
        <f>E53+E61+E69+E95</f>
        <v>18323</v>
      </c>
      <c r="F51" s="43">
        <f>F53+F61+F69+F95</f>
        <v>13175</v>
      </c>
      <c r="G51" s="44">
        <v>100</v>
      </c>
    </row>
    <row r="52" spans="2:7" ht="15.75" customHeight="1">
      <c r="B52" s="585"/>
      <c r="C52" s="61" t="s">
        <v>128</v>
      </c>
      <c r="D52" s="62">
        <f>SUM(E52:F52)</f>
        <v>3208</v>
      </c>
      <c r="E52" s="63">
        <f>E54+E62+E70+E96</f>
        <v>1843</v>
      </c>
      <c r="F52" s="63">
        <f>F54+F62+F70+F96</f>
        <v>1365</v>
      </c>
      <c r="G52" s="156">
        <v>100</v>
      </c>
    </row>
    <row r="53" spans="2:7" ht="15.75" customHeight="1">
      <c r="B53" s="632" t="s">
        <v>50</v>
      </c>
      <c r="C53" s="60" t="s">
        <v>129</v>
      </c>
      <c r="D53" s="42">
        <f>E53+F53</f>
        <v>1932</v>
      </c>
      <c r="E53" s="43">
        <f aca="true" t="shared" si="0" ref="E53:G54">E55+E57+E59</f>
        <v>1171</v>
      </c>
      <c r="F53" s="43">
        <f t="shared" si="0"/>
        <v>761</v>
      </c>
      <c r="G53" s="158">
        <f t="shared" si="0"/>
        <v>6.133722776049273</v>
      </c>
    </row>
    <row r="54" spans="2:7" ht="15.75" customHeight="1">
      <c r="B54" s="632"/>
      <c r="C54" s="61" t="s">
        <v>128</v>
      </c>
      <c r="D54" s="62">
        <f>SUM(E54:F54)</f>
        <v>192</v>
      </c>
      <c r="E54" s="63">
        <f>E56+E58+E60</f>
        <v>139</v>
      </c>
      <c r="F54" s="63">
        <f>F56+F58+F60</f>
        <v>53</v>
      </c>
      <c r="G54" s="66">
        <f t="shared" si="0"/>
        <v>5.98503740648379</v>
      </c>
    </row>
    <row r="55" spans="2:7" ht="15.75" customHeight="1">
      <c r="B55" s="585" t="s">
        <v>115</v>
      </c>
      <c r="C55" s="60" t="s">
        <v>129</v>
      </c>
      <c r="D55" s="36">
        <f>E55+F55</f>
        <v>1913</v>
      </c>
      <c r="E55" s="37">
        <v>1154</v>
      </c>
      <c r="F55" s="37">
        <v>759</v>
      </c>
      <c r="G55" s="158">
        <f>D55/$D$51*100</f>
        <v>6.073401485808623</v>
      </c>
    </row>
    <row r="56" spans="2:7" ht="15.75" customHeight="1">
      <c r="B56" s="585"/>
      <c r="C56" s="61" t="s">
        <v>128</v>
      </c>
      <c r="D56" s="62">
        <f>SUM(E56:F56)</f>
        <v>183</v>
      </c>
      <c r="E56" s="63">
        <v>133</v>
      </c>
      <c r="F56" s="63">
        <v>50</v>
      </c>
      <c r="G56" s="66">
        <f>D56/$D$52*100</f>
        <v>5.704488778054863</v>
      </c>
    </row>
    <row r="57" spans="2:7" ht="15.75" customHeight="1">
      <c r="B57" s="585" t="s">
        <v>116</v>
      </c>
      <c r="C57" s="60" t="s">
        <v>129</v>
      </c>
      <c r="D57" s="36">
        <f>SUM(E57:F57)</f>
        <v>14</v>
      </c>
      <c r="E57" s="37">
        <v>14</v>
      </c>
      <c r="F57" s="37">
        <v>0</v>
      </c>
      <c r="G57" s="158">
        <f>D57/$D$51*100</f>
        <v>0.04444726649311067</v>
      </c>
    </row>
    <row r="58" spans="2:7" ht="15.75" customHeight="1">
      <c r="B58" s="585"/>
      <c r="C58" s="61" t="s">
        <v>128</v>
      </c>
      <c r="D58" s="62">
        <f>SUM(E58:F58)</f>
        <v>7</v>
      </c>
      <c r="E58" s="63">
        <v>5</v>
      </c>
      <c r="F58" s="63">
        <v>2</v>
      </c>
      <c r="G58" s="66">
        <f>D58/$D$52*100</f>
        <v>0.21820448877805484</v>
      </c>
    </row>
    <row r="59" spans="2:7" ht="15.75" customHeight="1">
      <c r="B59" s="585" t="s">
        <v>117</v>
      </c>
      <c r="C59" s="60" t="s">
        <v>129</v>
      </c>
      <c r="D59" s="46">
        <f>E59+F59</f>
        <v>5</v>
      </c>
      <c r="E59" s="47">
        <v>3</v>
      </c>
      <c r="F59" s="47">
        <v>2</v>
      </c>
      <c r="G59" s="158">
        <f>D59/$D$51*100</f>
        <v>0.015874023747539528</v>
      </c>
    </row>
    <row r="60" spans="2:7" ht="15.75" customHeight="1">
      <c r="B60" s="585"/>
      <c r="C60" s="61" t="s">
        <v>128</v>
      </c>
      <c r="D60" s="62">
        <f>SUM(E60:F60)</f>
        <v>2</v>
      </c>
      <c r="E60" s="63">
        <v>1</v>
      </c>
      <c r="F60" s="63">
        <v>1</v>
      </c>
      <c r="G60" s="66">
        <f>D60/$D$52*100</f>
        <v>0.062344139650872814</v>
      </c>
    </row>
    <row r="61" spans="2:7" ht="15.75" customHeight="1">
      <c r="B61" s="652" t="s">
        <v>51</v>
      </c>
      <c r="C61" s="60" t="s">
        <v>129</v>
      </c>
      <c r="D61" s="42">
        <f>E61+F61</f>
        <v>11798</v>
      </c>
      <c r="E61" s="43">
        <f aca="true" t="shared" si="1" ref="E61:G62">E63+E65+E67</f>
        <v>8179</v>
      </c>
      <c r="F61" s="43">
        <f t="shared" si="1"/>
        <v>3619</v>
      </c>
      <c r="G61" s="45">
        <f t="shared" si="1"/>
        <v>37.45634643469427</v>
      </c>
    </row>
    <row r="62" spans="2:7" ht="15.75" customHeight="1">
      <c r="B62" s="652"/>
      <c r="C62" s="61" t="s">
        <v>128</v>
      </c>
      <c r="D62" s="62">
        <f>SUM(E62:F62)</f>
        <v>1225</v>
      </c>
      <c r="E62" s="63">
        <f t="shared" si="1"/>
        <v>784</v>
      </c>
      <c r="F62" s="63">
        <f t="shared" si="1"/>
        <v>441</v>
      </c>
      <c r="G62" s="156">
        <f t="shared" si="1"/>
        <v>38.1857855361596</v>
      </c>
    </row>
    <row r="63" spans="2:7" ht="15.75" customHeight="1">
      <c r="B63" s="585" t="s">
        <v>118</v>
      </c>
      <c r="C63" s="60" t="s">
        <v>129</v>
      </c>
      <c r="D63" s="36">
        <f>E63+F63</f>
        <v>28</v>
      </c>
      <c r="E63" s="37">
        <v>22</v>
      </c>
      <c r="F63" s="37">
        <v>6</v>
      </c>
      <c r="G63" s="158">
        <f>D63/$D$51*100</f>
        <v>0.08889453298622134</v>
      </c>
    </row>
    <row r="64" spans="2:7" ht="15.75" customHeight="1">
      <c r="B64" s="585"/>
      <c r="C64" s="61" t="s">
        <v>128</v>
      </c>
      <c r="D64" s="62">
        <f>SUM(E64:F64)</f>
        <v>7</v>
      </c>
      <c r="E64" s="63">
        <v>7</v>
      </c>
      <c r="F64" s="63">
        <v>0</v>
      </c>
      <c r="G64" s="66">
        <f>D64/$D$52*100</f>
        <v>0.21820448877805484</v>
      </c>
    </row>
    <row r="65" spans="2:7" ht="15.75" customHeight="1">
      <c r="B65" s="585" t="s">
        <v>67</v>
      </c>
      <c r="C65" s="60" t="s">
        <v>129</v>
      </c>
      <c r="D65" s="36">
        <f>E65+F65</f>
        <v>2843</v>
      </c>
      <c r="E65" s="37">
        <v>2417</v>
      </c>
      <c r="F65" s="37">
        <v>426</v>
      </c>
      <c r="G65" s="158">
        <f>D65/$D$51*100</f>
        <v>9.025969902850974</v>
      </c>
    </row>
    <row r="66" spans="2:7" ht="15.75" customHeight="1">
      <c r="B66" s="585"/>
      <c r="C66" s="61" t="s">
        <v>128</v>
      </c>
      <c r="D66" s="62">
        <f>SUM(E66:F66)</f>
        <v>347</v>
      </c>
      <c r="E66" s="63">
        <v>308</v>
      </c>
      <c r="F66" s="63">
        <v>39</v>
      </c>
      <c r="G66" s="66">
        <f>D66/$D$52*100</f>
        <v>10.816708229426434</v>
      </c>
    </row>
    <row r="67" spans="2:7" ht="15.75" customHeight="1">
      <c r="B67" s="585" t="s">
        <v>68</v>
      </c>
      <c r="C67" s="60" t="s">
        <v>129</v>
      </c>
      <c r="D67" s="36">
        <f>E67+F67</f>
        <v>8927</v>
      </c>
      <c r="E67" s="37">
        <v>5740</v>
      </c>
      <c r="F67" s="37">
        <v>3187</v>
      </c>
      <c r="G67" s="158">
        <f>D67/$D$51*100</f>
        <v>28.34148199885707</v>
      </c>
    </row>
    <row r="68" spans="2:7" ht="15.75" customHeight="1">
      <c r="B68" s="585"/>
      <c r="C68" s="61" t="s">
        <v>128</v>
      </c>
      <c r="D68" s="62">
        <f>SUM(E68:F68)</f>
        <v>871</v>
      </c>
      <c r="E68" s="63">
        <v>469</v>
      </c>
      <c r="F68" s="63">
        <v>402</v>
      </c>
      <c r="G68" s="66">
        <f>D68/$D$52*100</f>
        <v>27.15087281795511</v>
      </c>
    </row>
    <row r="69" spans="2:7" ht="15.75" customHeight="1">
      <c r="B69" s="632" t="s">
        <v>52</v>
      </c>
      <c r="C69" s="60" t="s">
        <v>129</v>
      </c>
      <c r="D69" s="42">
        <f>E69+F69</f>
        <v>17585</v>
      </c>
      <c r="E69" s="43">
        <f aca="true" t="shared" si="2" ref="E69:G70">E71+E73+E75+E77+E79+E81+E83+E85+E87+E89+E91+E93</f>
        <v>8852</v>
      </c>
      <c r="F69" s="43">
        <f t="shared" si="2"/>
        <v>8733</v>
      </c>
      <c r="G69" s="157">
        <f t="shared" si="2"/>
        <v>55.828941520096514</v>
      </c>
    </row>
    <row r="70" spans="2:7" ht="15.75" customHeight="1">
      <c r="B70" s="632"/>
      <c r="C70" s="61" t="s">
        <v>128</v>
      </c>
      <c r="D70" s="62">
        <f>SUM(E70:F70)</f>
        <v>1789</v>
      </c>
      <c r="E70" s="63">
        <f t="shared" si="2"/>
        <v>920</v>
      </c>
      <c r="F70" s="63">
        <f t="shared" si="2"/>
        <v>869</v>
      </c>
      <c r="G70" s="159">
        <f t="shared" si="2"/>
        <v>55.766832917705734</v>
      </c>
    </row>
    <row r="71" spans="2:7" ht="15.75" customHeight="1">
      <c r="B71" s="58" t="s">
        <v>69</v>
      </c>
      <c r="C71" s="60" t="s">
        <v>129</v>
      </c>
      <c r="D71" s="36">
        <f>E71+F71</f>
        <v>104</v>
      </c>
      <c r="E71" s="37">
        <v>91</v>
      </c>
      <c r="F71" s="37">
        <v>13</v>
      </c>
      <c r="G71" s="158">
        <f>D71/$D$51*100</f>
        <v>0.3301796939488222</v>
      </c>
    </row>
    <row r="72" spans="2:7" ht="15.75" customHeight="1">
      <c r="B72" s="65" t="s">
        <v>70</v>
      </c>
      <c r="C72" s="61" t="s">
        <v>128</v>
      </c>
      <c r="D72" s="62">
        <f>SUM(E72:F72)</f>
        <v>6</v>
      </c>
      <c r="E72" s="63">
        <v>6</v>
      </c>
      <c r="F72" s="63">
        <v>0</v>
      </c>
      <c r="G72" s="66">
        <f>D72/$D$52*100</f>
        <v>0.18703241895261846</v>
      </c>
    </row>
    <row r="73" spans="2:9" ht="15.75" customHeight="1">
      <c r="B73" s="633" t="s">
        <v>151</v>
      </c>
      <c r="C73" s="60" t="s">
        <v>129</v>
      </c>
      <c r="D73" s="36">
        <f>E73+F73</f>
        <v>358</v>
      </c>
      <c r="E73" s="37">
        <v>260</v>
      </c>
      <c r="F73" s="37">
        <v>98</v>
      </c>
      <c r="G73" s="158">
        <f>D73/$D$51*100</f>
        <v>1.13658010032383</v>
      </c>
      <c r="I73" s="14"/>
    </row>
    <row r="74" spans="2:7" ht="15.75" customHeight="1">
      <c r="B74" s="651"/>
      <c r="C74" s="61" t="s">
        <v>128</v>
      </c>
      <c r="D74" s="62">
        <f>SUM(E74:F74)</f>
        <v>11</v>
      </c>
      <c r="E74" s="63">
        <v>9</v>
      </c>
      <c r="F74" s="63">
        <v>2</v>
      </c>
      <c r="G74" s="66">
        <f>D74/$D$52*100</f>
        <v>0.34289276807980046</v>
      </c>
    </row>
    <row r="75" spans="2:7" ht="15.75" customHeight="1">
      <c r="B75" s="633" t="s">
        <v>152</v>
      </c>
      <c r="C75" s="60" t="s">
        <v>129</v>
      </c>
      <c r="D75" s="36">
        <f>E75+F75</f>
        <v>1733</v>
      </c>
      <c r="E75" s="37">
        <v>1353</v>
      </c>
      <c r="F75" s="37">
        <v>380</v>
      </c>
      <c r="G75" s="158">
        <f>D75/$D$51*100</f>
        <v>5.5019366308972</v>
      </c>
    </row>
    <row r="76" spans="2:7" ht="15.75" customHeight="1">
      <c r="B76" s="634"/>
      <c r="C76" s="61" t="s">
        <v>128</v>
      </c>
      <c r="D76" s="62">
        <f>SUM(E76:F76)</f>
        <v>113</v>
      </c>
      <c r="E76" s="63">
        <v>97</v>
      </c>
      <c r="F76" s="63">
        <v>16</v>
      </c>
      <c r="G76" s="66">
        <f>D76/$D$52*100</f>
        <v>3.5224438902743143</v>
      </c>
    </row>
    <row r="77" spans="2:7" ht="15.75" customHeight="1">
      <c r="B77" s="633" t="s">
        <v>153</v>
      </c>
      <c r="C77" s="60" t="s">
        <v>129</v>
      </c>
      <c r="D77" s="36">
        <f>E77+F77</f>
        <v>4626</v>
      </c>
      <c r="E77" s="37">
        <v>2249</v>
      </c>
      <c r="F77" s="37">
        <v>2377</v>
      </c>
      <c r="G77" s="158">
        <f>D77/$D$51*100</f>
        <v>14.686646771223568</v>
      </c>
    </row>
    <row r="78" spans="2:7" ht="15.75" customHeight="1">
      <c r="B78" s="633"/>
      <c r="C78" s="61" t="s">
        <v>128</v>
      </c>
      <c r="D78" s="62">
        <f>SUM(E78:F78)</f>
        <v>601</v>
      </c>
      <c r="E78" s="63">
        <v>338</v>
      </c>
      <c r="F78" s="63">
        <v>263</v>
      </c>
      <c r="G78" s="66">
        <f>D78/$D$52*100</f>
        <v>18.73441396508728</v>
      </c>
    </row>
    <row r="79" spans="2:7" ht="15.75" customHeight="1">
      <c r="B79" s="633" t="s">
        <v>154</v>
      </c>
      <c r="C79" s="60" t="s">
        <v>129</v>
      </c>
      <c r="D79" s="36">
        <f>E79+F79</f>
        <v>627</v>
      </c>
      <c r="E79" s="37">
        <v>331</v>
      </c>
      <c r="F79" s="37">
        <v>296</v>
      </c>
      <c r="G79" s="158">
        <f>D79/$D$51*100</f>
        <v>1.9906025779414565</v>
      </c>
    </row>
    <row r="80" spans="2:7" ht="15.75" customHeight="1">
      <c r="B80" s="633"/>
      <c r="C80" s="61" t="s">
        <v>128</v>
      </c>
      <c r="D80" s="62">
        <f>SUM(E80:F80)</f>
        <v>33</v>
      </c>
      <c r="E80" s="63">
        <v>11</v>
      </c>
      <c r="F80" s="63">
        <v>22</v>
      </c>
      <c r="G80" s="66">
        <f>D80/$D$52*100</f>
        <v>1.0286783042394014</v>
      </c>
    </row>
    <row r="81" spans="2:7" ht="15.75" customHeight="1">
      <c r="B81" s="633" t="s">
        <v>155</v>
      </c>
      <c r="C81" s="60" t="s">
        <v>129</v>
      </c>
      <c r="D81" s="36">
        <f>E81+F81</f>
        <v>204</v>
      </c>
      <c r="E81" s="37">
        <v>130</v>
      </c>
      <c r="F81" s="37">
        <v>74</v>
      </c>
      <c r="G81" s="158">
        <f>D81/$D$51*100</f>
        <v>0.6476601688996126</v>
      </c>
    </row>
    <row r="82" spans="2:7" ht="15.75" customHeight="1">
      <c r="B82" s="634"/>
      <c r="C82" s="61" t="s">
        <v>128</v>
      </c>
      <c r="D82" s="62">
        <f>SUM(E82:F82)</f>
        <v>11</v>
      </c>
      <c r="E82" s="63">
        <v>8</v>
      </c>
      <c r="F82" s="63">
        <v>3</v>
      </c>
      <c r="G82" s="66">
        <f>D82/$D$52*100</f>
        <v>0.34289276807980046</v>
      </c>
    </row>
    <row r="83" spans="2:7" ht="15.75" customHeight="1">
      <c r="B83" s="633" t="s">
        <v>156</v>
      </c>
      <c r="C83" s="60" t="s">
        <v>129</v>
      </c>
      <c r="D83" s="36">
        <f>E83+F83</f>
        <v>1112</v>
      </c>
      <c r="E83" s="37">
        <v>375</v>
      </c>
      <c r="F83" s="37">
        <v>737</v>
      </c>
      <c r="G83" s="158">
        <f>D83/$D$51*100</f>
        <v>3.5303828814527907</v>
      </c>
    </row>
    <row r="84" spans="2:7" ht="15.75" customHeight="1">
      <c r="B84" s="634"/>
      <c r="C84" s="61" t="s">
        <v>128</v>
      </c>
      <c r="D84" s="62">
        <f>SUM(E84:F84)</f>
        <v>149</v>
      </c>
      <c r="E84" s="63">
        <v>49</v>
      </c>
      <c r="F84" s="63">
        <v>100</v>
      </c>
      <c r="G84" s="66">
        <f>D84/$D$52*100</f>
        <v>4.644638403990025</v>
      </c>
    </row>
    <row r="85" spans="2:7" ht="15.75" customHeight="1">
      <c r="B85" s="633" t="s">
        <v>157</v>
      </c>
      <c r="C85" s="60" t="s">
        <v>129</v>
      </c>
      <c r="D85" s="36">
        <f>E85+F85</f>
        <v>2691</v>
      </c>
      <c r="E85" s="37">
        <v>565</v>
      </c>
      <c r="F85" s="37">
        <v>2126</v>
      </c>
      <c r="G85" s="158">
        <f>D85/$D$51*100</f>
        <v>8.543399580925772</v>
      </c>
    </row>
    <row r="86" spans="2:7" ht="15.75" customHeight="1">
      <c r="B86" s="634"/>
      <c r="C86" s="61" t="s">
        <v>128</v>
      </c>
      <c r="D86" s="62">
        <f>SUM(E86:F86)</f>
        <v>272</v>
      </c>
      <c r="E86" s="63">
        <v>49</v>
      </c>
      <c r="F86" s="63">
        <v>223</v>
      </c>
      <c r="G86" s="160">
        <f>D86/$D$52*100</f>
        <v>8.478802992518704</v>
      </c>
    </row>
    <row r="87" spans="2:7" ht="15.75" customHeight="1">
      <c r="B87" s="633" t="s">
        <v>158</v>
      </c>
      <c r="C87" s="60" t="s">
        <v>129</v>
      </c>
      <c r="D87" s="36">
        <f>E87+F87</f>
        <v>1083</v>
      </c>
      <c r="E87" s="37">
        <v>487</v>
      </c>
      <c r="F87" s="37">
        <v>596</v>
      </c>
      <c r="G87" s="158">
        <f>D87/$D$51*100</f>
        <v>3.4383135437170615</v>
      </c>
    </row>
    <row r="88" spans="2:7" ht="15.75" customHeight="1">
      <c r="B88" s="634"/>
      <c r="C88" s="61" t="s">
        <v>128</v>
      </c>
      <c r="D88" s="62">
        <f>SUM(E88:F88)</f>
        <v>87</v>
      </c>
      <c r="E88" s="63">
        <v>41</v>
      </c>
      <c r="F88" s="63">
        <v>46</v>
      </c>
      <c r="G88" s="66">
        <f>D88/$D$52*100</f>
        <v>2.711970074812968</v>
      </c>
    </row>
    <row r="89" spans="2:7" ht="15.75" customHeight="1">
      <c r="B89" s="633" t="s">
        <v>159</v>
      </c>
      <c r="C89" s="60" t="s">
        <v>129</v>
      </c>
      <c r="D89" s="36">
        <f>E89+F89</f>
        <v>349</v>
      </c>
      <c r="E89" s="37">
        <v>225</v>
      </c>
      <c r="F89" s="37">
        <v>124</v>
      </c>
      <c r="G89" s="158">
        <f>D89/$D$51*100</f>
        <v>1.1080068575782591</v>
      </c>
    </row>
    <row r="90" spans="2:7" ht="15.75" customHeight="1">
      <c r="B90" s="634"/>
      <c r="C90" s="61" t="s">
        <v>128</v>
      </c>
      <c r="D90" s="62">
        <f>SUM(E90:F90)</f>
        <v>35</v>
      </c>
      <c r="E90" s="63">
        <v>24</v>
      </c>
      <c r="F90" s="63">
        <v>11</v>
      </c>
      <c r="G90" s="66">
        <f>D90/$D$52*100</f>
        <v>1.0910224438902745</v>
      </c>
    </row>
    <row r="91" spans="2:7" ht="15.75" customHeight="1">
      <c r="B91" s="639" t="s">
        <v>357</v>
      </c>
      <c r="C91" s="60" t="s">
        <v>129</v>
      </c>
      <c r="D91" s="36">
        <f>E91+F91</f>
        <v>3783</v>
      </c>
      <c r="E91" s="37">
        <v>2084</v>
      </c>
      <c r="F91" s="37">
        <v>1699</v>
      </c>
      <c r="G91" s="158">
        <f>D91/$D$51*100</f>
        <v>12.010286367388405</v>
      </c>
    </row>
    <row r="92" spans="2:7" ht="15.75" customHeight="1">
      <c r="B92" s="640"/>
      <c r="C92" s="61" t="s">
        <v>128</v>
      </c>
      <c r="D92" s="62">
        <f>SUM(E92:F92)</f>
        <v>392</v>
      </c>
      <c r="E92" s="63">
        <v>224</v>
      </c>
      <c r="F92" s="63">
        <v>168</v>
      </c>
      <c r="G92" s="66">
        <f>D92/$D$52*100</f>
        <v>12.219451371571072</v>
      </c>
    </row>
    <row r="93" spans="2:7" ht="15.75" customHeight="1">
      <c r="B93" s="649" t="s">
        <v>160</v>
      </c>
      <c r="C93" s="60" t="s">
        <v>129</v>
      </c>
      <c r="D93" s="36">
        <f>E93+F93</f>
        <v>915</v>
      </c>
      <c r="E93" s="37">
        <v>702</v>
      </c>
      <c r="F93" s="37">
        <v>213</v>
      </c>
      <c r="G93" s="158">
        <f>D93/$D$51*100</f>
        <v>2.904946345799733</v>
      </c>
    </row>
    <row r="94" spans="2:7" ht="15.75" customHeight="1">
      <c r="B94" s="649"/>
      <c r="C94" s="61" t="s">
        <v>128</v>
      </c>
      <c r="D94" s="62">
        <f>SUM(E94:F94)</f>
        <v>79</v>
      </c>
      <c r="E94" s="63">
        <v>64</v>
      </c>
      <c r="F94" s="63">
        <v>15</v>
      </c>
      <c r="G94" s="66">
        <f>D94/$D$52*100</f>
        <v>2.462593516209476</v>
      </c>
    </row>
    <row r="95" spans="2:7" ht="15.75" customHeight="1">
      <c r="B95" s="633" t="s">
        <v>161</v>
      </c>
      <c r="C95" s="60" t="s">
        <v>129</v>
      </c>
      <c r="D95" s="36">
        <f>E95+F95</f>
        <v>183</v>
      </c>
      <c r="E95" s="37">
        <v>121</v>
      </c>
      <c r="F95" s="37">
        <v>62</v>
      </c>
      <c r="G95" s="158">
        <f>D95/$D$51*100</f>
        <v>0.5809892691599466</v>
      </c>
    </row>
    <row r="96" spans="2:7" ht="15.75" customHeight="1">
      <c r="B96" s="650"/>
      <c r="C96" s="61" t="s">
        <v>128</v>
      </c>
      <c r="D96" s="62">
        <f>SUM(E96:F96)</f>
        <v>2</v>
      </c>
      <c r="E96" s="63">
        <v>0</v>
      </c>
      <c r="F96" s="63">
        <v>2</v>
      </c>
      <c r="G96" s="66">
        <f>D96/$D$52*100</f>
        <v>0.062344139650872814</v>
      </c>
    </row>
    <row r="97" spans="2:8" ht="12.75" customHeight="1">
      <c r="B97" s="26"/>
      <c r="C97" s="26"/>
      <c r="D97" s="26"/>
      <c r="E97" s="453"/>
      <c r="F97" s="453"/>
      <c r="G97" s="210" t="s">
        <v>125</v>
      </c>
      <c r="H97" s="26"/>
    </row>
    <row r="98" spans="2:11" ht="12.75" customHeight="1">
      <c r="B98" s="26"/>
      <c r="C98" s="26"/>
      <c r="D98" s="26"/>
      <c r="E98" s="71"/>
      <c r="F98" s="26"/>
      <c r="G98" s="26"/>
      <c r="H98" s="26"/>
      <c r="I98" s="26"/>
      <c r="J98" s="26"/>
      <c r="K98" s="26"/>
    </row>
    <row r="99" spans="2:11" ht="7.5" customHeight="1"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2:11" ht="13.5">
      <c r="B100" s="81" t="s">
        <v>64</v>
      </c>
      <c r="C100" s="81"/>
      <c r="D100" s="81"/>
      <c r="E100" s="81"/>
      <c r="F100" s="81"/>
      <c r="G100" s="28"/>
      <c r="H100" s="28"/>
      <c r="I100" s="601"/>
      <c r="J100" s="601"/>
      <c r="K100" s="601"/>
    </row>
    <row r="101" spans="2:11" ht="13.5" customHeight="1">
      <c r="B101" s="28"/>
      <c r="C101" s="28"/>
      <c r="H101" s="572" t="s">
        <v>468</v>
      </c>
      <c r="I101" s="572"/>
      <c r="J101" s="572"/>
      <c r="K101" s="572"/>
    </row>
    <row r="102" spans="2:11" ht="13.5" customHeight="1">
      <c r="B102" s="635" t="s">
        <v>65</v>
      </c>
      <c r="C102" s="636"/>
      <c r="D102" s="653" t="s">
        <v>347</v>
      </c>
      <c r="E102" s="654"/>
      <c r="F102" s="654"/>
      <c r="G102" s="655"/>
      <c r="H102" s="653" t="s">
        <v>423</v>
      </c>
      <c r="I102" s="654"/>
      <c r="J102" s="654"/>
      <c r="K102" s="655"/>
    </row>
    <row r="103" spans="2:11" ht="13.5" customHeight="1">
      <c r="B103" s="637"/>
      <c r="C103" s="638"/>
      <c r="D103" s="39" t="s">
        <v>8</v>
      </c>
      <c r="E103" s="40" t="s">
        <v>1</v>
      </c>
      <c r="F103" s="40" t="s">
        <v>2</v>
      </c>
      <c r="G103" s="40" t="s">
        <v>66</v>
      </c>
      <c r="H103" s="39" t="s">
        <v>8</v>
      </c>
      <c r="I103" s="40" t="s">
        <v>1</v>
      </c>
      <c r="J103" s="40" t="s">
        <v>2</v>
      </c>
      <c r="K103" s="40" t="s">
        <v>66</v>
      </c>
    </row>
    <row r="104" spans="2:11" ht="10.5" customHeight="1">
      <c r="B104" s="57"/>
      <c r="C104" s="153"/>
      <c r="D104" s="33" t="s">
        <v>20</v>
      </c>
      <c r="E104" s="32" t="s">
        <v>20</v>
      </c>
      <c r="F104" s="32" t="s">
        <v>20</v>
      </c>
      <c r="G104" s="41" t="s">
        <v>113</v>
      </c>
      <c r="H104" s="33" t="s">
        <v>20</v>
      </c>
      <c r="I104" s="32" t="s">
        <v>20</v>
      </c>
      <c r="J104" s="32" t="s">
        <v>20</v>
      </c>
      <c r="K104" s="41" t="s">
        <v>113</v>
      </c>
    </row>
    <row r="105" spans="2:12" ht="30" customHeight="1">
      <c r="B105" s="566" t="s">
        <v>348</v>
      </c>
      <c r="C105" s="629"/>
      <c r="D105" s="161">
        <f>E105+F105</f>
        <v>32932</v>
      </c>
      <c r="E105" s="162">
        <f>E106+E110+E114+E129</f>
        <v>18809</v>
      </c>
      <c r="F105" s="162">
        <f>F106+F110+F114+F129</f>
        <v>14123</v>
      </c>
      <c r="G105" s="163">
        <v>100</v>
      </c>
      <c r="H105" s="161">
        <f>I105+J105</f>
        <v>32734</v>
      </c>
      <c r="I105" s="162">
        <f>I106+I110+I114+I129</f>
        <v>18281</v>
      </c>
      <c r="J105" s="162">
        <f>J106+J110+J114+J129</f>
        <v>14453</v>
      </c>
      <c r="K105" s="163">
        <v>100</v>
      </c>
      <c r="L105" s="89"/>
    </row>
    <row r="106" spans="2:11" ht="30" customHeight="1">
      <c r="B106" s="643" t="s">
        <v>360</v>
      </c>
      <c r="C106" s="644"/>
      <c r="D106" s="161">
        <f>E106+F106</f>
        <v>1696</v>
      </c>
      <c r="E106" s="162">
        <f>E107+E108+E109</f>
        <v>1077</v>
      </c>
      <c r="F106" s="162">
        <f>F107+F108+F109</f>
        <v>619</v>
      </c>
      <c r="G106" s="164">
        <f>G107+G108+G109</f>
        <v>5.236645208308029</v>
      </c>
      <c r="H106" s="161">
        <f>I106+J106</f>
        <v>1440</v>
      </c>
      <c r="I106" s="162">
        <v>927</v>
      </c>
      <c r="J106" s="162">
        <f>J107+J108+J109</f>
        <v>513</v>
      </c>
      <c r="K106" s="164">
        <f>SUM(K107:K109)</f>
        <v>5.199999999999999</v>
      </c>
    </row>
    <row r="107" spans="2:11" ht="30" customHeight="1">
      <c r="B107" s="566" t="s">
        <v>115</v>
      </c>
      <c r="C107" s="629"/>
      <c r="D107" s="161">
        <f>E107+F107</f>
        <v>1651</v>
      </c>
      <c r="E107" s="162">
        <v>1039</v>
      </c>
      <c r="F107" s="162">
        <v>612</v>
      </c>
      <c r="G107" s="164">
        <v>5.1</v>
      </c>
      <c r="H107" s="161">
        <f>I107+J107</f>
        <v>1400</v>
      </c>
      <c r="I107" s="162">
        <v>895</v>
      </c>
      <c r="J107" s="162">
        <v>505</v>
      </c>
      <c r="K107" s="164">
        <v>0.1</v>
      </c>
    </row>
    <row r="108" spans="2:11" ht="30" customHeight="1">
      <c r="B108" s="566" t="s">
        <v>116</v>
      </c>
      <c r="C108" s="629"/>
      <c r="D108" s="161">
        <f>SUM(E108:F108)</f>
        <v>43</v>
      </c>
      <c r="E108" s="162">
        <v>37</v>
      </c>
      <c r="F108" s="162">
        <v>6</v>
      </c>
      <c r="G108" s="164">
        <f>D108/$D$105*100</f>
        <v>0.13057208793878294</v>
      </c>
      <c r="H108" s="161">
        <f>SUM(I108:J108)</f>
        <v>37</v>
      </c>
      <c r="I108" s="162">
        <v>30</v>
      </c>
      <c r="J108" s="162">
        <v>7</v>
      </c>
      <c r="K108" s="164">
        <v>5.1</v>
      </c>
    </row>
    <row r="109" spans="2:11" ht="30" customHeight="1">
      <c r="B109" s="566" t="s">
        <v>117</v>
      </c>
      <c r="C109" s="629"/>
      <c r="D109" s="161">
        <f aca="true" t="shared" si="3" ref="D109:D129">E109+F109</f>
        <v>2</v>
      </c>
      <c r="E109" s="162">
        <v>1</v>
      </c>
      <c r="F109" s="162">
        <v>1</v>
      </c>
      <c r="G109" s="164">
        <f>D109/$D$105*100</f>
        <v>0.006073120369245719</v>
      </c>
      <c r="H109" s="161">
        <f aca="true" t="shared" si="4" ref="H109:H123">I109+J109</f>
        <v>3</v>
      </c>
      <c r="I109" s="162">
        <v>2</v>
      </c>
      <c r="J109" s="162">
        <v>1</v>
      </c>
      <c r="K109" s="164">
        <v>0</v>
      </c>
    </row>
    <row r="110" spans="2:11" ht="30" customHeight="1">
      <c r="B110" s="645" t="s">
        <v>359</v>
      </c>
      <c r="C110" s="646"/>
      <c r="D110" s="161">
        <f t="shared" si="3"/>
        <v>11726</v>
      </c>
      <c r="E110" s="162">
        <f>E111+E112+E113</f>
        <v>8183</v>
      </c>
      <c r="F110" s="162">
        <f>F111+F112+F113</f>
        <v>3543</v>
      </c>
      <c r="G110" s="164">
        <f>G111+G112+G113</f>
        <v>35.60670472488765</v>
      </c>
      <c r="H110" s="161">
        <f t="shared" si="4"/>
        <v>11696</v>
      </c>
      <c r="I110" s="162">
        <f>I111+I112+I113</f>
        <v>8119</v>
      </c>
      <c r="J110" s="162">
        <v>3577</v>
      </c>
      <c r="K110" s="164">
        <f>SUM(K111:K113)</f>
        <v>35.6</v>
      </c>
    </row>
    <row r="111" spans="2:11" ht="30" customHeight="1">
      <c r="B111" s="647" t="s">
        <v>351</v>
      </c>
      <c r="C111" s="648"/>
      <c r="D111" s="161">
        <f t="shared" si="3"/>
        <v>23</v>
      </c>
      <c r="E111" s="162">
        <v>22</v>
      </c>
      <c r="F111" s="162">
        <v>1</v>
      </c>
      <c r="G111" s="164">
        <f>D111/$D$105*100</f>
        <v>0.06984088424632577</v>
      </c>
      <c r="H111" s="161">
        <f t="shared" si="4"/>
        <v>21</v>
      </c>
      <c r="I111" s="162">
        <v>21</v>
      </c>
      <c r="J111" s="162">
        <v>0</v>
      </c>
      <c r="K111" s="164">
        <v>0</v>
      </c>
    </row>
    <row r="112" spans="2:11" ht="30" customHeight="1">
      <c r="B112" s="566" t="s">
        <v>67</v>
      </c>
      <c r="C112" s="629"/>
      <c r="D112" s="161">
        <f t="shared" si="3"/>
        <v>2738</v>
      </c>
      <c r="E112" s="162">
        <v>2324</v>
      </c>
      <c r="F112" s="162">
        <v>414</v>
      </c>
      <c r="G112" s="164">
        <f>D112/$D$105*100</f>
        <v>8.314101785497389</v>
      </c>
      <c r="H112" s="161">
        <f t="shared" si="4"/>
        <v>2728</v>
      </c>
      <c r="I112" s="162">
        <v>2304</v>
      </c>
      <c r="J112" s="162">
        <v>424</v>
      </c>
      <c r="K112" s="164">
        <v>8.3</v>
      </c>
    </row>
    <row r="113" spans="2:11" ht="30" customHeight="1">
      <c r="B113" s="566" t="s">
        <v>68</v>
      </c>
      <c r="C113" s="629"/>
      <c r="D113" s="161">
        <f t="shared" si="3"/>
        <v>8965</v>
      </c>
      <c r="E113" s="162">
        <v>5837</v>
      </c>
      <c r="F113" s="162">
        <v>3128</v>
      </c>
      <c r="G113" s="164">
        <f>D113/$D$105*100</f>
        <v>27.222762055143935</v>
      </c>
      <c r="H113" s="161">
        <f t="shared" si="4"/>
        <v>8947</v>
      </c>
      <c r="I113" s="162">
        <v>5794</v>
      </c>
      <c r="J113" s="162">
        <v>3153</v>
      </c>
      <c r="K113" s="164">
        <v>27.3</v>
      </c>
    </row>
    <row r="114" spans="2:11" ht="30" customHeight="1">
      <c r="B114" s="643" t="s">
        <v>358</v>
      </c>
      <c r="C114" s="644"/>
      <c r="D114" s="161">
        <f t="shared" si="3"/>
        <v>18981</v>
      </c>
      <c r="E114" s="162">
        <f>E115+E116+E117+E118+E119+E120+E121+E122+E123+E124+E125+E126+E127+E128</f>
        <v>9215</v>
      </c>
      <c r="F114" s="162">
        <f>F115+F116+F117+F118+F119+F120+F121+F122+F123+F124+F125+F126+F127+F128</f>
        <v>9766</v>
      </c>
      <c r="G114" s="164">
        <f>G115+G116+G117+G118+G119+G120+G121+G122+G123+G124+G125+G126+G127+G128</f>
        <v>57.636948864326484</v>
      </c>
      <c r="H114" s="161">
        <f t="shared" si="4"/>
        <v>19221</v>
      </c>
      <c r="I114" s="162">
        <f>I115+I116+I117+I118+I119+I120+I121+I122+I123+I124+I125+I126+I127+I128</f>
        <v>9007</v>
      </c>
      <c r="J114" s="162">
        <f>J115+J116+J117+J118+J119+J120+J121+J122+J123+J124+J125+J126+J127+J128</f>
        <v>10214</v>
      </c>
      <c r="K114" s="164">
        <f>SUM(K115:K128)</f>
        <v>58.1</v>
      </c>
    </row>
    <row r="115" spans="2:11" ht="30" customHeight="1">
      <c r="B115" s="630" t="s">
        <v>349</v>
      </c>
      <c r="C115" s="631"/>
      <c r="D115" s="161">
        <f t="shared" si="3"/>
        <v>112</v>
      </c>
      <c r="E115" s="162">
        <v>95</v>
      </c>
      <c r="F115" s="162">
        <v>17</v>
      </c>
      <c r="G115" s="164">
        <f aca="true" t="shared" si="5" ref="G115:G129">D115/$D$105*100</f>
        <v>0.3400947406777602</v>
      </c>
      <c r="H115" s="161">
        <f t="shared" si="4"/>
        <v>102</v>
      </c>
      <c r="I115" s="162">
        <v>84</v>
      </c>
      <c r="J115" s="162">
        <v>18</v>
      </c>
      <c r="K115" s="164">
        <v>0.3</v>
      </c>
    </row>
    <row r="116" spans="2:11" ht="30" customHeight="1">
      <c r="B116" s="566" t="s">
        <v>151</v>
      </c>
      <c r="C116" s="629"/>
      <c r="D116" s="161">
        <f t="shared" si="3"/>
        <v>345</v>
      </c>
      <c r="E116" s="162">
        <v>226</v>
      </c>
      <c r="F116" s="162">
        <v>119</v>
      </c>
      <c r="G116" s="164">
        <f t="shared" si="5"/>
        <v>1.0476132636948865</v>
      </c>
      <c r="H116" s="161">
        <f t="shared" si="4"/>
        <v>335</v>
      </c>
      <c r="I116" s="162">
        <v>236</v>
      </c>
      <c r="J116" s="162">
        <v>99</v>
      </c>
      <c r="K116" s="164">
        <v>1</v>
      </c>
    </row>
    <row r="117" spans="2:11" ht="30" customHeight="1">
      <c r="B117" s="566" t="s">
        <v>352</v>
      </c>
      <c r="C117" s="629"/>
      <c r="D117" s="161">
        <f t="shared" si="3"/>
        <v>1805</v>
      </c>
      <c r="E117" s="162">
        <v>1450</v>
      </c>
      <c r="F117" s="162">
        <v>355</v>
      </c>
      <c r="G117" s="164">
        <f t="shared" si="5"/>
        <v>5.480991133244261</v>
      </c>
      <c r="H117" s="161">
        <f t="shared" si="4"/>
        <v>1775</v>
      </c>
      <c r="I117" s="162">
        <v>1418</v>
      </c>
      <c r="J117" s="162">
        <v>357</v>
      </c>
      <c r="K117" s="164">
        <v>5.4</v>
      </c>
    </row>
    <row r="118" spans="2:11" ht="30" customHeight="1">
      <c r="B118" s="566" t="s">
        <v>353</v>
      </c>
      <c r="C118" s="629"/>
      <c r="D118" s="161">
        <f t="shared" si="3"/>
        <v>4770</v>
      </c>
      <c r="E118" s="162">
        <v>2353</v>
      </c>
      <c r="F118" s="162">
        <v>2417</v>
      </c>
      <c r="G118" s="164">
        <f t="shared" si="5"/>
        <v>14.484392080651038</v>
      </c>
      <c r="H118" s="161">
        <f t="shared" si="4"/>
        <v>4615</v>
      </c>
      <c r="I118" s="162">
        <v>2158</v>
      </c>
      <c r="J118" s="162">
        <v>2457</v>
      </c>
      <c r="K118" s="164">
        <v>14</v>
      </c>
    </row>
    <row r="119" spans="2:11" ht="30" customHeight="1">
      <c r="B119" s="566" t="s">
        <v>354</v>
      </c>
      <c r="C119" s="629"/>
      <c r="D119" s="161">
        <f t="shared" si="3"/>
        <v>617</v>
      </c>
      <c r="E119" s="162">
        <v>290</v>
      </c>
      <c r="F119" s="162">
        <v>327</v>
      </c>
      <c r="G119" s="164">
        <f t="shared" si="5"/>
        <v>1.8735576339123043</v>
      </c>
      <c r="H119" s="161">
        <f t="shared" si="4"/>
        <v>548</v>
      </c>
      <c r="I119" s="162">
        <v>249</v>
      </c>
      <c r="J119" s="162">
        <v>299</v>
      </c>
      <c r="K119" s="164">
        <v>1.6</v>
      </c>
    </row>
    <row r="120" spans="2:11" ht="30" customHeight="1">
      <c r="B120" s="566" t="s">
        <v>355</v>
      </c>
      <c r="C120" s="629"/>
      <c r="D120" s="161">
        <f t="shared" si="3"/>
        <v>349</v>
      </c>
      <c r="E120" s="162">
        <v>227</v>
      </c>
      <c r="F120" s="162">
        <v>122</v>
      </c>
      <c r="G120" s="164">
        <f t="shared" si="5"/>
        <v>1.0597595044333779</v>
      </c>
      <c r="H120" s="161">
        <f t="shared" si="4"/>
        <v>432</v>
      </c>
      <c r="I120" s="162">
        <v>258</v>
      </c>
      <c r="J120" s="162">
        <v>174</v>
      </c>
      <c r="K120" s="164">
        <v>1.3</v>
      </c>
    </row>
    <row r="121" spans="2:11" ht="30" customHeight="1">
      <c r="B121" s="630" t="s">
        <v>350</v>
      </c>
      <c r="C121" s="631"/>
      <c r="D121" s="161">
        <f t="shared" si="3"/>
        <v>715</v>
      </c>
      <c r="E121" s="162">
        <v>458</v>
      </c>
      <c r="F121" s="162">
        <v>257</v>
      </c>
      <c r="G121" s="164">
        <f t="shared" si="5"/>
        <v>2.1711405320053445</v>
      </c>
      <c r="H121" s="161">
        <f t="shared" si="4"/>
        <v>697</v>
      </c>
      <c r="I121" s="162">
        <v>423</v>
      </c>
      <c r="J121" s="162">
        <v>274</v>
      </c>
      <c r="K121" s="164">
        <v>2.1</v>
      </c>
    </row>
    <row r="122" spans="2:11" ht="30" customHeight="1">
      <c r="B122" s="566" t="s">
        <v>156</v>
      </c>
      <c r="C122" s="629"/>
      <c r="D122" s="161">
        <f t="shared" si="3"/>
        <v>1485</v>
      </c>
      <c r="E122" s="162">
        <v>470</v>
      </c>
      <c r="F122" s="162">
        <v>1015</v>
      </c>
      <c r="G122" s="164">
        <f t="shared" si="5"/>
        <v>4.509291874164946</v>
      </c>
      <c r="H122" s="161">
        <f t="shared" si="4"/>
        <v>1391</v>
      </c>
      <c r="I122" s="162">
        <v>441</v>
      </c>
      <c r="J122" s="162">
        <v>950</v>
      </c>
      <c r="K122" s="164">
        <v>4.2</v>
      </c>
    </row>
    <row r="123" spans="2:11" ht="30" customHeight="1">
      <c r="B123" s="641" t="s">
        <v>356</v>
      </c>
      <c r="C123" s="642"/>
      <c r="D123" s="161">
        <f t="shared" si="3"/>
        <v>1548</v>
      </c>
      <c r="E123" s="162">
        <v>621</v>
      </c>
      <c r="F123" s="162">
        <v>927</v>
      </c>
      <c r="G123" s="164">
        <f t="shared" si="5"/>
        <v>4.700595165796186</v>
      </c>
      <c r="H123" s="161">
        <f t="shared" si="4"/>
        <v>1467</v>
      </c>
      <c r="I123" s="162">
        <v>550</v>
      </c>
      <c r="J123" s="162">
        <v>917</v>
      </c>
      <c r="K123" s="164">
        <v>4.4</v>
      </c>
    </row>
    <row r="124" spans="2:11" ht="30" customHeight="1">
      <c r="B124" s="566" t="s">
        <v>158</v>
      </c>
      <c r="C124" s="629"/>
      <c r="D124" s="161">
        <f>E124+F124</f>
        <v>1165</v>
      </c>
      <c r="E124" s="162">
        <v>514</v>
      </c>
      <c r="F124" s="162">
        <v>651</v>
      </c>
      <c r="G124" s="164">
        <f>D124/$D$105*100</f>
        <v>3.537592615085631</v>
      </c>
      <c r="H124" s="161">
        <f aca="true" t="shared" si="6" ref="H124:H129">I124+J124</f>
        <v>1171</v>
      </c>
      <c r="I124" s="162">
        <v>508</v>
      </c>
      <c r="J124" s="162">
        <v>663</v>
      </c>
      <c r="K124" s="164">
        <v>3.5</v>
      </c>
    </row>
    <row r="125" spans="2:11" ht="30" customHeight="1">
      <c r="B125" s="566" t="s">
        <v>157</v>
      </c>
      <c r="C125" s="629"/>
      <c r="D125" s="161">
        <f t="shared" si="3"/>
        <v>3363</v>
      </c>
      <c r="E125" s="162">
        <v>717</v>
      </c>
      <c r="F125" s="162">
        <v>2646</v>
      </c>
      <c r="G125" s="164">
        <f t="shared" si="5"/>
        <v>10.211951900886676</v>
      </c>
      <c r="H125" s="161">
        <f t="shared" si="6"/>
        <v>3941</v>
      </c>
      <c r="I125" s="162">
        <v>852</v>
      </c>
      <c r="J125" s="162">
        <v>3089</v>
      </c>
      <c r="K125" s="164">
        <v>12</v>
      </c>
    </row>
    <row r="126" spans="2:11" ht="30" customHeight="1">
      <c r="B126" s="566" t="s">
        <v>159</v>
      </c>
      <c r="C126" s="629"/>
      <c r="D126" s="161">
        <f t="shared" si="3"/>
        <v>222</v>
      </c>
      <c r="E126" s="162">
        <v>121</v>
      </c>
      <c r="F126" s="162">
        <v>101</v>
      </c>
      <c r="G126" s="164">
        <f t="shared" si="5"/>
        <v>0.6741163609862748</v>
      </c>
      <c r="H126" s="161">
        <f t="shared" si="6"/>
        <v>268</v>
      </c>
      <c r="I126" s="162">
        <v>155</v>
      </c>
      <c r="J126" s="162">
        <v>113</v>
      </c>
      <c r="K126" s="164">
        <v>0.8</v>
      </c>
    </row>
    <row r="127" spans="2:11" ht="30" customHeight="1">
      <c r="B127" s="627" t="s">
        <v>361</v>
      </c>
      <c r="C127" s="628"/>
      <c r="D127" s="161">
        <f t="shared" si="3"/>
        <v>1526</v>
      </c>
      <c r="E127" s="162">
        <v>989</v>
      </c>
      <c r="F127" s="162">
        <v>537</v>
      </c>
      <c r="G127" s="164">
        <f t="shared" si="5"/>
        <v>4.633790841734483</v>
      </c>
      <c r="H127" s="161">
        <f t="shared" si="6"/>
        <v>1542</v>
      </c>
      <c r="I127" s="162">
        <v>1004</v>
      </c>
      <c r="J127" s="162">
        <v>538</v>
      </c>
      <c r="K127" s="164">
        <v>4.7</v>
      </c>
    </row>
    <row r="128" spans="2:11" ht="30" customHeight="1">
      <c r="B128" s="627" t="s">
        <v>362</v>
      </c>
      <c r="C128" s="628"/>
      <c r="D128" s="161">
        <f t="shared" si="3"/>
        <v>959</v>
      </c>
      <c r="E128" s="162">
        <v>684</v>
      </c>
      <c r="F128" s="162">
        <v>275</v>
      </c>
      <c r="G128" s="164">
        <f t="shared" si="5"/>
        <v>2.912061217053322</v>
      </c>
      <c r="H128" s="161">
        <f t="shared" si="6"/>
        <v>937</v>
      </c>
      <c r="I128" s="162">
        <v>671</v>
      </c>
      <c r="J128" s="162">
        <v>266</v>
      </c>
      <c r="K128" s="164">
        <v>2.8</v>
      </c>
    </row>
    <row r="129" spans="2:11" ht="30" customHeight="1">
      <c r="B129" s="565" t="s">
        <v>161</v>
      </c>
      <c r="C129" s="626"/>
      <c r="D129" s="166">
        <f t="shared" si="3"/>
        <v>529</v>
      </c>
      <c r="E129" s="167">
        <v>334</v>
      </c>
      <c r="F129" s="167">
        <v>195</v>
      </c>
      <c r="G129" s="165">
        <f t="shared" si="5"/>
        <v>1.6063403376654926</v>
      </c>
      <c r="H129" s="166">
        <f t="shared" si="6"/>
        <v>377</v>
      </c>
      <c r="I129" s="167">
        <v>228</v>
      </c>
      <c r="J129" s="167">
        <v>149</v>
      </c>
      <c r="K129" s="165">
        <v>1.1</v>
      </c>
    </row>
    <row r="130" spans="2:11" ht="12.75" customHeight="1">
      <c r="B130" s="154"/>
      <c r="C130" s="155"/>
      <c r="D130" s="37"/>
      <c r="I130" s="147"/>
      <c r="J130" s="147"/>
      <c r="K130" s="443" t="s">
        <v>125</v>
      </c>
    </row>
    <row r="131" spans="2:8" ht="12.75" customHeight="1">
      <c r="B131" s="26"/>
      <c r="C131" s="26"/>
      <c r="D131" s="26"/>
      <c r="H131" s="26"/>
    </row>
  </sheetData>
  <sheetProtection/>
  <mergeCells count="76">
    <mergeCell ref="B31:B32"/>
    <mergeCell ref="B33:B34"/>
    <mergeCell ref="B19:B20"/>
    <mergeCell ref="B4:C5"/>
    <mergeCell ref="B29:B30"/>
    <mergeCell ref="B48:C49"/>
    <mergeCell ref="B35:B36"/>
    <mergeCell ref="B21:B22"/>
    <mergeCell ref="B37:B38"/>
    <mergeCell ref="B39:B40"/>
    <mergeCell ref="D4:G4"/>
    <mergeCell ref="I46:K46"/>
    <mergeCell ref="E47:G47"/>
    <mergeCell ref="D102:G102"/>
    <mergeCell ref="H101:K101"/>
    <mergeCell ref="I100:K100"/>
    <mergeCell ref="D48:G48"/>
    <mergeCell ref="E3:G3"/>
    <mergeCell ref="H102:K102"/>
    <mergeCell ref="B7:B8"/>
    <mergeCell ref="B25:B26"/>
    <mergeCell ref="B11:B12"/>
    <mergeCell ref="B13:B14"/>
    <mergeCell ref="B15:B16"/>
    <mergeCell ref="B17:B18"/>
    <mergeCell ref="B9:B10"/>
    <mergeCell ref="B41:B42"/>
    <mergeCell ref="B23:B24"/>
    <mergeCell ref="B75:B76"/>
    <mergeCell ref="B59:B60"/>
    <mergeCell ref="B65:B66"/>
    <mergeCell ref="B73:B74"/>
    <mergeCell ref="B51:B52"/>
    <mergeCell ref="B67:B68"/>
    <mergeCell ref="B69:B70"/>
    <mergeCell ref="B61:B62"/>
    <mergeCell ref="B63:B64"/>
    <mergeCell ref="B87:B88"/>
    <mergeCell ref="B77:B78"/>
    <mergeCell ref="B79:B80"/>
    <mergeCell ref="B112:C112"/>
    <mergeCell ref="B111:C111"/>
    <mergeCell ref="B93:B94"/>
    <mergeCell ref="B105:C105"/>
    <mergeCell ref="B95:B96"/>
    <mergeCell ref="B106:C106"/>
    <mergeCell ref="B123:C123"/>
    <mergeCell ref="B124:C124"/>
    <mergeCell ref="B115:C115"/>
    <mergeCell ref="B122:C122"/>
    <mergeCell ref="B120:C120"/>
    <mergeCell ref="B108:C108"/>
    <mergeCell ref="B114:C114"/>
    <mergeCell ref="B113:C113"/>
    <mergeCell ref="B110:C110"/>
    <mergeCell ref="B109:C109"/>
    <mergeCell ref="B53:B54"/>
    <mergeCell ref="B55:B56"/>
    <mergeCell ref="B57:B58"/>
    <mergeCell ref="B107:C107"/>
    <mergeCell ref="B85:B86"/>
    <mergeCell ref="B102:C103"/>
    <mergeCell ref="B81:B82"/>
    <mergeCell ref="B83:B84"/>
    <mergeCell ref="B89:B90"/>
    <mergeCell ref="B91:B92"/>
    <mergeCell ref="B129:C129"/>
    <mergeCell ref="B128:C128"/>
    <mergeCell ref="B127:C127"/>
    <mergeCell ref="B126:C126"/>
    <mergeCell ref="B117:C117"/>
    <mergeCell ref="B116:C116"/>
    <mergeCell ref="B119:C119"/>
    <mergeCell ref="B118:C118"/>
    <mergeCell ref="B125:C125"/>
    <mergeCell ref="B121:C121"/>
  </mergeCells>
  <printOptions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portrait" paperSize="9" scale="89" r:id="rId2"/>
  <headerFooter alignWithMargins="0">
    <oddFooter>&amp;C&amp;"ＭＳ 明朝,標準"&amp;P</oddFooter>
  </headerFooter>
  <rowBreaks count="2" manualBreakCount="2">
    <brk id="44" max="10" man="1"/>
    <brk id="9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インターネット</cp:lastModifiedBy>
  <cp:lastPrinted>2017-07-19T07:30:06Z</cp:lastPrinted>
  <dcterms:created xsi:type="dcterms:W3CDTF">2003-08-04T02:25:21Z</dcterms:created>
  <dcterms:modified xsi:type="dcterms:W3CDTF">2017-07-19T07:30:16Z</dcterms:modified>
  <cp:category/>
  <cp:version/>
  <cp:contentType/>
  <cp:contentStatus/>
</cp:coreProperties>
</file>