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100" activeTab="0"/>
  </bookViews>
  <sheets>
    <sheet name="ⅩⅡ財政" sheetId="1" r:id="rId1"/>
    <sheet name="ⅩⅡ1-1" sheetId="2" r:id="rId2"/>
    <sheet name="ⅩⅡ1-2" sheetId="3" r:id="rId3"/>
    <sheet name="ⅩⅡ-2～3" sheetId="4" r:id="rId4"/>
    <sheet name="ⅩⅡⅠ-4" sheetId="5" r:id="rId5"/>
  </sheets>
  <definedNames>
    <definedName name="_xlnm.Print_Area" localSheetId="1">'ⅩⅡ1-1'!$A$1:$G$49</definedName>
    <definedName name="_xlnm.Print_Area" localSheetId="2">'ⅩⅡ1-2'!$A$1:$G$56</definedName>
    <definedName name="_xlnm.Print_Area" localSheetId="3">'ⅩⅡ-2～3'!$A$1:$G$72</definedName>
    <definedName name="_xlnm.Print_Area" localSheetId="0">'ⅩⅡ財政'!$A$1:$I$45</definedName>
  </definedNames>
  <calcPr fullCalcOnLoad="1"/>
</workbook>
</file>

<file path=xl/comments2.xml><?xml version="1.0" encoding="utf-8"?>
<comments xmlns="http://schemas.openxmlformats.org/spreadsheetml/2006/main">
  <authors>
    <author>インターネット</author>
  </authors>
  <commentList>
    <comment ref="G17" authorId="0">
      <text>
        <r>
          <rPr>
            <sz val="9"/>
            <rFont val="ＭＳ Ｐゴシック"/>
            <family val="3"/>
          </rPr>
          <t xml:space="preserve">調整＋0.1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調整△0.1
</t>
        </r>
      </text>
    </comment>
  </commentList>
</comments>
</file>

<file path=xl/comments5.xml><?xml version="1.0" encoding="utf-8"?>
<comments xmlns="http://schemas.openxmlformats.org/spreadsheetml/2006/main">
  <authors>
    <author>インターネット</author>
  </authors>
  <commentList>
    <comment ref="I14" authorId="0">
      <text>
        <r>
          <rPr>
            <sz val="9"/>
            <rFont val="ＭＳ Ｐゴシック"/>
            <family val="3"/>
          </rPr>
          <t xml:space="preserve">調整△0.1
</t>
        </r>
      </text>
    </comment>
  </commentList>
</comments>
</file>

<file path=xl/sharedStrings.xml><?xml version="1.0" encoding="utf-8"?>
<sst xmlns="http://schemas.openxmlformats.org/spreadsheetml/2006/main" count="222" uniqueCount="133">
  <si>
    <t>一般会計財源別・目的別決算</t>
  </si>
  <si>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</si>
  <si>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</si>
  <si>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</si>
  <si>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</si>
  <si>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</si>
  <si>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</si>
  <si>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</si>
  <si>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</si>
  <si>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</si>
  <si>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</si>
  <si>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</si>
  <si>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</si>
  <si>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</si>
  <si>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</si>
  <si>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</si>
  <si>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</si>
  <si>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</si>
  <si>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</si>
  <si>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</si>
  <si>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１．一般会計決算状況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</si>
  <si>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</si>
  <si>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</si>
  <si>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</si>
  <si>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</si>
  <si>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</si>
  <si>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</si>
  <si>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</si>
  <si>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</si>
  <si>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</si>
  <si>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</si>
  <si>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</si>
  <si>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</si>
  <si>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</si>
  <si>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</si>
  <si>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</si>
  <si>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</si>
  <si>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</si>
  <si>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</si>
  <si>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</si>
  <si>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</si>
  <si>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</si>
  <si>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</si>
  <si>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</si>
  <si>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</si>
  <si>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</si>
  <si>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</si>
  <si>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</si>
  <si>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</si>
  <si>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</si>
  <si>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</si>
  <si>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</si>
  <si>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</si>
  <si>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</si>
  <si>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</si>
  <si>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</si>
  <si>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</si>
  <si>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</si>
  <si>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</si>
  <si>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資料：財政課</t>
  </si>
  <si>
    <t>配当割交付金</t>
  </si>
  <si>
    <t>株式等譲渡所得割交付金</t>
  </si>
  <si>
    <t>地方消費税交付金</t>
  </si>
  <si>
    <t>特別地方消費税交付金</t>
  </si>
  <si>
    <t>繰入金</t>
  </si>
  <si>
    <t>2．普通会計決算状況</t>
  </si>
  <si>
    <t>計</t>
  </si>
  <si>
    <t>地方税</t>
  </si>
  <si>
    <t>寄附金</t>
  </si>
  <si>
    <t>地方債</t>
  </si>
  <si>
    <t>区分</t>
  </si>
  <si>
    <t>計</t>
  </si>
  <si>
    <t>普通会計歳入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</si>
  <si>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</si>
  <si>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</si>
  <si>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</si>
  <si>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</si>
  <si>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</si>
  <si>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</si>
  <si>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</si>
  <si>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</si>
  <si>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</si>
  <si>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</si>
  <si>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</si>
  <si>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</si>
  <si>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</si>
  <si>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3．普通会計決算概況</t>
  </si>
  <si>
    <t>財政力指数</t>
  </si>
  <si>
    <t>公債費比率（％）</t>
  </si>
  <si>
    <t>地方債残高</t>
  </si>
  <si>
    <t>　資料：財政課</t>
  </si>
  <si>
    <t>4．市税収入の状況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</si>
  <si>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</si>
  <si>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</si>
  <si>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</si>
  <si>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</si>
  <si>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</si>
  <si>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</si>
  <si>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</si>
  <si>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</si>
  <si>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</si>
  <si>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市　民　税</t>
  </si>
  <si>
    <t>個人</t>
  </si>
  <si>
    <t>法人</t>
  </si>
  <si>
    <t>目　的　税</t>
  </si>
  <si>
    <t>合　　　計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</si>
  <si>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</si>
  <si>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</si>
  <si>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災害復旧費</t>
  </si>
  <si>
    <t>％</t>
  </si>
  <si>
    <t>地方消費税交付金</t>
  </si>
  <si>
    <t>平成２１年度</t>
  </si>
  <si>
    <t>平成２１年度</t>
  </si>
  <si>
    <t>平成２１年</t>
  </si>
  <si>
    <t>第ⅩⅡ章　財政</t>
  </si>
  <si>
    <t xml:space="preserve"> 資料：財政課</t>
  </si>
  <si>
    <t>平成２２年度</t>
  </si>
  <si>
    <t>平成２２年度</t>
  </si>
  <si>
    <t>平成２２年</t>
  </si>
  <si>
    <t>平成23年度</t>
  </si>
  <si>
    <t>平成23年度</t>
  </si>
  <si>
    <t>平成２３年度</t>
  </si>
  <si>
    <t>平成２３年度</t>
  </si>
  <si>
    <t>平成２３年</t>
  </si>
  <si>
    <t>平成24年度</t>
  </si>
  <si>
    <t>平成24年度</t>
  </si>
  <si>
    <t>平成24年度</t>
  </si>
  <si>
    <t>平成２４年度</t>
  </si>
  <si>
    <t>平成２４年度</t>
  </si>
  <si>
    <t>平成２４年</t>
  </si>
  <si>
    <t>寄　　附　　金</t>
  </si>
  <si>
    <t>普通会計歳出（目的別歳出）</t>
  </si>
  <si>
    <t>普通会計歳出（性質別歳出）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</si>
</sst>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  <numFmt numFmtId="224" formatCode="0.000_ "/>
    <numFmt numFmtId="225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7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62" applyFont="1">
      <alignment/>
      <protection/>
    </xf>
    <xf numFmtId="0" fontId="5" fillId="0" borderId="0" xfId="62" applyFont="1">
      <alignment/>
      <protection/>
    </xf>
    <xf numFmtId="0" fontId="4" fillId="0" borderId="0" xfId="62" applyFont="1" applyAlignment="1" quotePrefix="1">
      <alignment horizontal="left"/>
      <protection/>
    </xf>
    <xf numFmtId="0" fontId="2" fillId="0" borderId="0" xfId="62">
      <alignment/>
      <protection/>
    </xf>
    <xf numFmtId="0" fontId="2" fillId="0" borderId="0" xfId="62" applyAlignment="1">
      <alignment horizontal="right"/>
      <protection/>
    </xf>
    <xf numFmtId="184" fontId="2" fillId="0" borderId="0" xfId="62" applyNumberFormat="1">
      <alignment/>
      <protection/>
    </xf>
    <xf numFmtId="184" fontId="6" fillId="0" borderId="0" xfId="62" applyNumberFormat="1" applyFont="1" applyFill="1">
      <alignment/>
      <protection/>
    </xf>
    <xf numFmtId="0" fontId="2" fillId="0" borderId="0" xfId="62" applyBorder="1" applyAlignment="1">
      <alignment horizontal="right"/>
      <protection/>
    </xf>
    <xf numFmtId="184" fontId="6" fillId="0" borderId="0" xfId="62" applyNumberFormat="1" applyFont="1">
      <alignment/>
      <protection/>
    </xf>
    <xf numFmtId="0" fontId="2" fillId="0" borderId="0" xfId="63">
      <alignment/>
      <protection/>
    </xf>
    <xf numFmtId="184" fontId="2" fillId="0" borderId="0" xfId="63" applyNumberFormat="1">
      <alignment/>
      <protection/>
    </xf>
    <xf numFmtId="0" fontId="2" fillId="0" borderId="0" xfId="63" applyFont="1">
      <alignment/>
      <protection/>
    </xf>
    <xf numFmtId="38" fontId="2" fillId="0" borderId="0" xfId="63" applyNumberFormat="1">
      <alignment/>
      <protection/>
    </xf>
    <xf numFmtId="217" fontId="2" fillId="0" borderId="0" xfId="63" applyNumberFormat="1" applyFont="1">
      <alignment/>
      <protection/>
    </xf>
    <xf numFmtId="0" fontId="9" fillId="0" borderId="0" xfId="0" applyFont="1" applyAlignment="1">
      <alignment vertical="center"/>
    </xf>
    <xf numFmtId="0" fontId="10" fillId="0" borderId="0" xfId="63" applyFont="1">
      <alignment/>
      <protection/>
    </xf>
    <xf numFmtId="0" fontId="11" fillId="0" borderId="0" xfId="63" applyFont="1">
      <alignment/>
      <protection/>
    </xf>
    <xf numFmtId="0" fontId="11" fillId="0" borderId="10" xfId="63" applyFont="1" applyBorder="1">
      <alignment/>
      <protection/>
    </xf>
    <xf numFmtId="0" fontId="11" fillId="0" borderId="0" xfId="63" applyFont="1" applyBorder="1" applyAlignment="1">
      <alignment horizontal="distributed"/>
      <protection/>
    </xf>
    <xf numFmtId="0" fontId="11" fillId="0" borderId="0" xfId="63" applyFont="1" applyBorder="1">
      <alignment/>
      <protection/>
    </xf>
    <xf numFmtId="213" fontId="11" fillId="0" borderId="0" xfId="42" applyNumberFormat="1" applyFont="1" applyAlignment="1">
      <alignment/>
    </xf>
    <xf numFmtId="38" fontId="11" fillId="0" borderId="0" xfId="49" applyFont="1" applyBorder="1" applyAlignment="1">
      <alignment/>
    </xf>
    <xf numFmtId="184" fontId="11" fillId="0" borderId="0" xfId="63" applyNumberFormat="1" applyFont="1" applyBorder="1" applyAlignment="1">
      <alignment horizontal="centerContinuous"/>
      <protection/>
    </xf>
    <xf numFmtId="0" fontId="2" fillId="0" borderId="0" xfId="63" applyNumberFormat="1">
      <alignment/>
      <protection/>
    </xf>
    <xf numFmtId="0" fontId="11" fillId="4" borderId="11" xfId="63" applyFont="1" applyFill="1" applyBorder="1" applyAlignment="1">
      <alignment horizontal="center" vertical="top"/>
      <protection/>
    </xf>
    <xf numFmtId="0" fontId="11" fillId="4" borderId="12" xfId="63" applyFont="1" applyFill="1" applyBorder="1" applyAlignment="1">
      <alignment horizontal="center" vertical="top"/>
      <protection/>
    </xf>
    <xf numFmtId="0" fontId="11" fillId="4" borderId="12" xfId="63" applyFont="1" applyFill="1" applyBorder="1" applyAlignment="1">
      <alignment horizontal="center" vertical="center"/>
      <protection/>
    </xf>
    <xf numFmtId="38" fontId="2" fillId="0" borderId="0" xfId="49" applyFont="1" applyAlignment="1">
      <alignment/>
    </xf>
    <xf numFmtId="222" fontId="11" fillId="0" borderId="0" xfId="63" applyNumberFormat="1" applyFont="1" applyBorder="1">
      <alignment/>
      <protection/>
    </xf>
    <xf numFmtId="184" fontId="2" fillId="0" borderId="0" xfId="62" applyNumberFormat="1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NumberFormat="1" applyFont="1">
      <alignment/>
      <protection/>
    </xf>
    <xf numFmtId="0" fontId="2" fillId="0" borderId="0" xfId="62" applyNumberFormat="1">
      <alignment/>
      <protection/>
    </xf>
    <xf numFmtId="0" fontId="11" fillId="0" borderId="10" xfId="63" applyFont="1" applyBorder="1" applyAlignment="1">
      <alignment horizontal="right"/>
      <protection/>
    </xf>
    <xf numFmtId="38" fontId="11" fillId="0" borderId="0" xfId="49" applyFont="1" applyFill="1" applyAlignment="1">
      <alignment/>
    </xf>
    <xf numFmtId="38" fontId="11" fillId="0" borderId="0" xfId="49" applyFont="1" applyAlignment="1">
      <alignment/>
    </xf>
    <xf numFmtId="38" fontId="11" fillId="0" borderId="0" xfId="49" applyFont="1" applyFill="1" applyBorder="1" applyAlignment="1">
      <alignment/>
    </xf>
    <xf numFmtId="38" fontId="2" fillId="0" borderId="0" xfId="49" applyFont="1" applyFill="1" applyAlignment="1">
      <alignment/>
    </xf>
    <xf numFmtId="0" fontId="11" fillId="32" borderId="11" xfId="63" applyFont="1" applyFill="1" applyBorder="1">
      <alignment/>
      <protection/>
    </xf>
    <xf numFmtId="0" fontId="11" fillId="32" borderId="13" xfId="63" applyFont="1" applyFill="1" applyBorder="1">
      <alignment/>
      <protection/>
    </xf>
    <xf numFmtId="0" fontId="11" fillId="32" borderId="14" xfId="63" applyFont="1" applyFill="1" applyBorder="1">
      <alignment/>
      <protection/>
    </xf>
    <xf numFmtId="0" fontId="11" fillId="32" borderId="0" xfId="63" applyFont="1" applyFill="1" applyBorder="1" applyAlignment="1">
      <alignment horizontal="distributed"/>
      <protection/>
    </xf>
    <xf numFmtId="0" fontId="11" fillId="32" borderId="0" xfId="63" applyFont="1" applyFill="1" applyBorder="1">
      <alignment/>
      <protection/>
    </xf>
    <xf numFmtId="0" fontId="11" fillId="32" borderId="13" xfId="63" applyFont="1" applyFill="1" applyBorder="1" applyAlignment="1">
      <alignment horizontal="distributed"/>
      <protection/>
    </xf>
    <xf numFmtId="0" fontId="0" fillId="0" borderId="0" xfId="0" applyBorder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1" fillId="0" borderId="0" xfId="63" applyFont="1" applyAlignment="1">
      <alignment horizontal="right"/>
      <protection/>
    </xf>
    <xf numFmtId="0" fontId="2" fillId="0" borderId="0" xfId="62" applyFont="1" applyBorder="1" applyAlignment="1">
      <alignment horizontal="right"/>
      <protection/>
    </xf>
    <xf numFmtId="0" fontId="2" fillId="0" borderId="0" xfId="62" applyFont="1">
      <alignment/>
      <protection/>
    </xf>
    <xf numFmtId="38" fontId="11" fillId="0" borderId="0" xfId="49" applyFont="1" applyBorder="1" applyAlignment="1">
      <alignment horizontal="right" vertical="center"/>
    </xf>
    <xf numFmtId="38" fontId="11" fillId="0" borderId="14" xfId="51" applyFont="1" applyBorder="1" applyAlignment="1">
      <alignment/>
    </xf>
    <xf numFmtId="215" fontId="11" fillId="0" borderId="17" xfId="63" applyNumberFormat="1" applyFont="1" applyBorder="1">
      <alignment/>
      <protection/>
    </xf>
    <xf numFmtId="38" fontId="11" fillId="0" borderId="14" xfId="51" applyFont="1" applyFill="1" applyBorder="1" applyAlignment="1">
      <alignment/>
    </xf>
    <xf numFmtId="38" fontId="11" fillId="0" borderId="18" xfId="51" applyNumberFormat="1" applyFont="1" applyBorder="1" applyAlignment="1">
      <alignment/>
    </xf>
    <xf numFmtId="38" fontId="11" fillId="0" borderId="15" xfId="51" applyFont="1" applyBorder="1" applyAlignment="1">
      <alignment/>
    </xf>
    <xf numFmtId="38" fontId="11" fillId="0" borderId="15" xfId="51" applyFont="1" applyBorder="1" applyAlignment="1">
      <alignment horizontal="right" vertical="center"/>
    </xf>
    <xf numFmtId="38" fontId="11" fillId="0" borderId="19" xfId="51" applyFont="1" applyBorder="1" applyAlignment="1">
      <alignment/>
    </xf>
    <xf numFmtId="38" fontId="11" fillId="0" borderId="12" xfId="51" applyFont="1" applyBorder="1" applyAlignment="1">
      <alignment/>
    </xf>
    <xf numFmtId="0" fontId="11" fillId="0" borderId="15" xfId="51" applyNumberFormat="1" applyFont="1" applyBorder="1" applyAlignment="1">
      <alignment/>
    </xf>
    <xf numFmtId="188" fontId="11" fillId="0" borderId="15" xfId="51" applyNumberFormat="1" applyFont="1" applyBorder="1" applyAlignment="1">
      <alignment/>
    </xf>
    <xf numFmtId="38" fontId="11" fillId="4" borderId="12" xfId="51" applyFont="1" applyFill="1" applyBorder="1" applyAlignment="1">
      <alignment horizontal="center" vertical="center" shrinkToFit="1"/>
    </xf>
    <xf numFmtId="38" fontId="11" fillId="0" borderId="14" xfId="51" applyFont="1" applyBorder="1" applyAlignment="1">
      <alignment vertical="center"/>
    </xf>
    <xf numFmtId="188" fontId="11" fillId="0" borderId="17" xfId="51" applyNumberFormat="1" applyFont="1" applyBorder="1" applyAlignment="1">
      <alignment vertical="center"/>
    </xf>
    <xf numFmtId="38" fontId="11" fillId="0" borderId="11" xfId="51" applyFont="1" applyBorder="1" applyAlignment="1">
      <alignment vertical="center"/>
    </xf>
    <xf numFmtId="38" fontId="11" fillId="0" borderId="18" xfId="51" applyFont="1" applyBorder="1" applyAlignment="1">
      <alignment vertical="center"/>
    </xf>
    <xf numFmtId="188" fontId="11" fillId="0" borderId="20" xfId="51" applyNumberFormat="1" applyFont="1" applyBorder="1" applyAlignment="1">
      <alignment vertical="center"/>
    </xf>
    <xf numFmtId="3" fontId="2" fillId="0" borderId="0" xfId="62" applyNumberFormat="1">
      <alignment/>
      <protection/>
    </xf>
    <xf numFmtId="0" fontId="14" fillId="0" borderId="16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2" fillId="0" borderId="0" xfId="62" applyBorder="1">
      <alignment/>
      <protection/>
    </xf>
    <xf numFmtId="0" fontId="11" fillId="0" borderId="16" xfId="0" applyFont="1" applyBorder="1" applyAlignment="1">
      <alignment horizontal="right" vertical="top"/>
    </xf>
    <xf numFmtId="0" fontId="11" fillId="33" borderId="11" xfId="63" applyFont="1" applyFill="1" applyBorder="1">
      <alignment/>
      <protection/>
    </xf>
    <xf numFmtId="0" fontId="11" fillId="33" borderId="21" xfId="63" applyFont="1" applyFill="1" applyBorder="1">
      <alignment/>
      <protection/>
    </xf>
    <xf numFmtId="0" fontId="11" fillId="33" borderId="14" xfId="63" applyFont="1" applyFill="1" applyBorder="1">
      <alignment/>
      <protection/>
    </xf>
    <xf numFmtId="0" fontId="11" fillId="33" borderId="0" xfId="63" applyFont="1" applyFill="1" applyBorder="1" applyAlignment="1">
      <alignment horizontal="distributed"/>
      <protection/>
    </xf>
    <xf numFmtId="0" fontId="11" fillId="33" borderId="17" xfId="63" applyFont="1" applyFill="1" applyBorder="1">
      <alignment/>
      <protection/>
    </xf>
    <xf numFmtId="0" fontId="12" fillId="33" borderId="0" xfId="63" applyFont="1" applyFill="1" applyBorder="1" applyAlignment="1">
      <alignment horizontal="distributed"/>
      <protection/>
    </xf>
    <xf numFmtId="0" fontId="13" fillId="33" borderId="0" xfId="63" applyFont="1" applyFill="1" applyBorder="1" applyAlignment="1">
      <alignment horizontal="distributed"/>
      <protection/>
    </xf>
    <xf numFmtId="0" fontId="11" fillId="33" borderId="13" xfId="63" applyFont="1" applyFill="1" applyBorder="1" applyAlignment="1">
      <alignment horizontal="distributed"/>
      <protection/>
    </xf>
    <xf numFmtId="0" fontId="11" fillId="33" borderId="0" xfId="63" applyFont="1" applyFill="1" applyBorder="1">
      <alignment/>
      <protection/>
    </xf>
    <xf numFmtId="0" fontId="11" fillId="33" borderId="18" xfId="63" applyFont="1" applyFill="1" applyBorder="1">
      <alignment/>
      <protection/>
    </xf>
    <xf numFmtId="0" fontId="11" fillId="33" borderId="10" xfId="63" applyFont="1" applyFill="1" applyBorder="1" applyAlignment="1">
      <alignment horizontal="distributed"/>
      <protection/>
    </xf>
    <xf numFmtId="0" fontId="11" fillId="33" borderId="10" xfId="63" applyFont="1" applyFill="1" applyBorder="1">
      <alignment/>
      <protection/>
    </xf>
    <xf numFmtId="0" fontId="11" fillId="4" borderId="22" xfId="63" applyFont="1" applyFill="1" applyBorder="1">
      <alignment/>
      <protection/>
    </xf>
    <xf numFmtId="0" fontId="11" fillId="4" borderId="23" xfId="63" applyFont="1" applyFill="1" applyBorder="1">
      <alignment/>
      <protection/>
    </xf>
    <xf numFmtId="0" fontId="11" fillId="4" borderId="18" xfId="63" applyFont="1" applyFill="1" applyBorder="1">
      <alignment/>
      <protection/>
    </xf>
    <xf numFmtId="0" fontId="11" fillId="4" borderId="20" xfId="63" applyFont="1" applyFill="1" applyBorder="1">
      <alignment/>
      <protection/>
    </xf>
    <xf numFmtId="0" fontId="11" fillId="4" borderId="0" xfId="63" applyFont="1" applyFill="1" applyBorder="1">
      <alignment/>
      <protection/>
    </xf>
    <xf numFmtId="0" fontId="11" fillId="4" borderId="10" xfId="63" applyFont="1" applyFill="1" applyBorder="1">
      <alignment/>
      <protection/>
    </xf>
    <xf numFmtId="0" fontId="11" fillId="4" borderId="11" xfId="63" applyFont="1" applyFill="1" applyBorder="1">
      <alignment/>
      <protection/>
    </xf>
    <xf numFmtId="0" fontId="11" fillId="4" borderId="13" xfId="63" applyFont="1" applyFill="1" applyBorder="1" applyAlignment="1">
      <alignment horizontal="distributed" vertical="center"/>
      <protection/>
    </xf>
    <xf numFmtId="0" fontId="11" fillId="4" borderId="13" xfId="63" applyFont="1" applyFill="1" applyBorder="1">
      <alignment/>
      <protection/>
    </xf>
    <xf numFmtId="0" fontId="11" fillId="4" borderId="21" xfId="63" applyFont="1" applyFill="1" applyBorder="1">
      <alignment/>
      <protection/>
    </xf>
    <xf numFmtId="38" fontId="11" fillId="0" borderId="10" xfId="51" applyFont="1" applyBorder="1" applyAlignment="1">
      <alignment horizontal="right"/>
    </xf>
    <xf numFmtId="38" fontId="11" fillId="0" borderId="11" xfId="49" applyFont="1" applyBorder="1" applyAlignment="1">
      <alignment vertical="center"/>
    </xf>
    <xf numFmtId="188" fontId="11" fillId="0" borderId="21" xfId="49" applyNumberFormat="1" applyFont="1" applyBorder="1" applyAlignment="1">
      <alignment vertical="center"/>
    </xf>
    <xf numFmtId="0" fontId="11" fillId="34" borderId="0" xfId="63" applyFont="1" applyFill="1" applyBorder="1" applyAlignment="1">
      <alignment horizontal="distributed"/>
      <protection/>
    </xf>
    <xf numFmtId="38" fontId="11" fillId="0" borderId="18" xfId="51" applyFont="1" applyBorder="1" applyAlignment="1">
      <alignment horizontal="right"/>
    </xf>
    <xf numFmtId="184" fontId="11" fillId="0" borderId="17" xfId="63" applyNumberFormat="1" applyFont="1" applyBorder="1" applyAlignment="1">
      <alignment horizontal="right" vertical="center"/>
      <protection/>
    </xf>
    <xf numFmtId="184" fontId="11" fillId="0" borderId="17" xfId="51" applyNumberFormat="1" applyFont="1" applyBorder="1" applyAlignment="1">
      <alignment horizontal="right" vertical="center"/>
    </xf>
    <xf numFmtId="184" fontId="11" fillId="0" borderId="21" xfId="49" applyNumberFormat="1" applyFont="1" applyBorder="1" applyAlignment="1">
      <alignment vertical="center"/>
    </xf>
    <xf numFmtId="0" fontId="11" fillId="0" borderId="16" xfId="63" applyFont="1" applyBorder="1" applyAlignment="1">
      <alignment horizontal="right"/>
      <protection/>
    </xf>
    <xf numFmtId="0" fontId="11" fillId="0" borderId="10" xfId="63" applyFont="1" applyBorder="1" applyAlignment="1">
      <alignment horizontal="right"/>
      <protection/>
    </xf>
    <xf numFmtId="0" fontId="11" fillId="4" borderId="11" xfId="63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1" fillId="4" borderId="16" xfId="63" applyFont="1" applyFill="1" applyBorder="1" applyAlignment="1">
      <alignment horizontal="center" vertical="center"/>
      <protection/>
    </xf>
    <xf numFmtId="0" fontId="0" fillId="4" borderId="10" xfId="0" applyFill="1" applyBorder="1" applyAlignment="1">
      <alignment horizontal="center" vertical="center"/>
    </xf>
    <xf numFmtId="0" fontId="11" fillId="4" borderId="10" xfId="63" applyFont="1" applyFill="1" applyBorder="1" applyAlignment="1">
      <alignment horizontal="center" vertical="center"/>
      <protection/>
    </xf>
    <xf numFmtId="0" fontId="11" fillId="4" borderId="21" xfId="63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top"/>
    </xf>
    <xf numFmtId="0" fontId="2" fillId="0" borderId="0" xfId="62" applyAlignment="1">
      <alignment horizont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63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38" fontId="11" fillId="0" borderId="16" xfId="49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8" fontId="11" fillId="4" borderId="22" xfId="51" applyFont="1" applyFill="1" applyBorder="1" applyAlignment="1">
      <alignment horizontal="center" vertical="center"/>
    </xf>
    <xf numFmtId="38" fontId="11" fillId="4" borderId="23" xfId="5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38" fontId="11" fillId="4" borderId="11" xfId="51" applyFont="1" applyFill="1" applyBorder="1" applyAlignment="1">
      <alignment horizontal="center" vertical="center"/>
    </xf>
    <xf numFmtId="38" fontId="11" fillId="4" borderId="21" xfId="5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一般会２" xfId="62"/>
    <cellStyle name="標準_一般会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財源別歳入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25,903,378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-0.01375"/>
          <c:y val="0.4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25"/>
          <c:y val="0.15575"/>
          <c:w val="0.422"/>
          <c:h val="0.63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'ⅩⅡ1-2'!$A$64:$A$70</c:f>
              <c:strCache/>
            </c:strRef>
          </c:cat>
          <c:val>
            <c:numRef>
              <c:f>'ⅩⅡ1-2'!$B$64:$B$70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目的別歳出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25,152,607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0"/>
          <c:y val="0.4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192"/>
          <c:w val="0.40475"/>
          <c:h val="0.58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'ⅩⅡ1-2'!$A$73:$A$84</c:f>
              <c:strCache/>
            </c:strRef>
          </c:cat>
          <c:val>
            <c:numRef>
              <c:f>'ⅩⅡ1-2'!$B$73:$B$84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6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6</xdr:col>
      <xdr:colOff>571500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0" y="5048250"/>
        <a:ext cx="62579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J43" sqref="J43"/>
    </sheetView>
  </sheetViews>
  <sheetFormatPr defaultColWidth="9.00390625" defaultRowHeight="13.5"/>
  <sheetData>
    <row r="14" ht="30.75">
      <c r="D14" s="15" t="s">
        <v>114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4.875" style="10" customWidth="1"/>
    <col min="5" max="5" width="9.625" style="10" customWidth="1"/>
    <col min="6" max="6" width="14.875" style="10" customWidth="1"/>
    <col min="7" max="7" width="11.625" style="10" customWidth="1"/>
    <col min="8" max="8" width="21.50390625" style="10" customWidth="1"/>
    <col min="9" max="9" width="1.4921875" style="10" customWidth="1"/>
    <col min="10" max="10" width="22.125" style="10" customWidth="1"/>
    <col min="11" max="16384" width="9.00390625" style="10" customWidth="1"/>
  </cols>
  <sheetData>
    <row r="1" spans="1:6" ht="13.5" customHeight="1">
      <c r="A1" s="16" t="s">
        <v>20</v>
      </c>
      <c r="B1" s="17"/>
      <c r="C1" s="17"/>
      <c r="D1" s="17"/>
      <c r="E1" s="17"/>
      <c r="F1" s="17"/>
    </row>
    <row r="2" spans="1:6" ht="13.5" customHeight="1">
      <c r="A2" s="16"/>
      <c r="B2" s="17"/>
      <c r="C2" s="17"/>
      <c r="D2" s="17"/>
      <c r="E2" s="17"/>
      <c r="F2" s="17"/>
    </row>
    <row r="3" spans="1:7" ht="13.5" customHeight="1">
      <c r="A3" s="18" t="s">
        <v>21</v>
      </c>
      <c r="B3" s="17"/>
      <c r="C3" s="17"/>
      <c r="D3" s="108"/>
      <c r="E3" s="108"/>
      <c r="F3" s="108" t="s">
        <v>57</v>
      </c>
      <c r="G3" s="108"/>
    </row>
    <row r="4" spans="1:7" ht="13.5" customHeight="1">
      <c r="A4" s="89"/>
      <c r="B4" s="111" t="s">
        <v>22</v>
      </c>
      <c r="C4" s="90"/>
      <c r="D4" s="109" t="s">
        <v>119</v>
      </c>
      <c r="E4" s="110"/>
      <c r="F4" s="109" t="s">
        <v>124</v>
      </c>
      <c r="G4" s="110"/>
    </row>
    <row r="5" spans="1:7" ht="13.5" customHeight="1">
      <c r="A5" s="91"/>
      <c r="B5" s="112"/>
      <c r="C5" s="92"/>
      <c r="D5" s="25" t="s">
        <v>23</v>
      </c>
      <c r="E5" s="26" t="s">
        <v>24</v>
      </c>
      <c r="F5" s="25" t="s">
        <v>23</v>
      </c>
      <c r="G5" s="26" t="s">
        <v>24</v>
      </c>
    </row>
    <row r="6" spans="1:7" ht="15" customHeight="1">
      <c r="A6" s="79"/>
      <c r="B6" s="80" t="s">
        <v>25</v>
      </c>
      <c r="C6" s="85"/>
      <c r="D6" s="56">
        <v>26325238</v>
      </c>
      <c r="E6" s="57">
        <v>100</v>
      </c>
      <c r="F6" s="56">
        <f>SUM(F7:F28)</f>
        <v>25903378</v>
      </c>
      <c r="G6" s="57">
        <f>SUM(G7:G28)</f>
        <v>100.00000000000001</v>
      </c>
    </row>
    <row r="7" spans="1:7" ht="15" customHeight="1">
      <c r="A7" s="79"/>
      <c r="B7" s="80" t="s">
        <v>26</v>
      </c>
      <c r="C7" s="85"/>
      <c r="D7" s="56">
        <v>8478869</v>
      </c>
      <c r="E7" s="57">
        <f>D7/$D$6*100</f>
        <v>32.20813806127792</v>
      </c>
      <c r="F7" s="56">
        <v>8454356</v>
      </c>
      <c r="G7" s="57">
        <f>ROUND(F7/$F$6*100,1)</f>
        <v>32.6</v>
      </c>
    </row>
    <row r="8" spans="1:7" ht="15" customHeight="1">
      <c r="A8" s="79"/>
      <c r="B8" s="80" t="s">
        <v>27</v>
      </c>
      <c r="C8" s="85"/>
      <c r="D8" s="56">
        <v>272592</v>
      </c>
      <c r="E8" s="57">
        <f aca="true" t="shared" si="0" ref="E8:E28">D8/$D$6*100</f>
        <v>1.0354778179023492</v>
      </c>
      <c r="F8" s="56">
        <v>239475</v>
      </c>
      <c r="G8" s="57">
        <f aca="true" t="shared" si="1" ref="G8:G28">ROUND(F8/$F$6*100,1)</f>
        <v>0.9</v>
      </c>
    </row>
    <row r="9" spans="1:7" ht="15" customHeight="1">
      <c r="A9" s="79"/>
      <c r="B9" s="80" t="s">
        <v>28</v>
      </c>
      <c r="C9" s="85"/>
      <c r="D9" s="56">
        <v>17892</v>
      </c>
      <c r="E9" s="57">
        <f t="shared" si="0"/>
        <v>0.0679651975036275</v>
      </c>
      <c r="F9" s="56">
        <v>16415</v>
      </c>
      <c r="G9" s="57">
        <f t="shared" si="1"/>
        <v>0.1</v>
      </c>
    </row>
    <row r="10" spans="1:7" ht="15" customHeight="1">
      <c r="A10" s="79"/>
      <c r="B10" s="80" t="s">
        <v>60</v>
      </c>
      <c r="C10" s="85"/>
      <c r="D10" s="56">
        <v>13700</v>
      </c>
      <c r="E10" s="57">
        <f t="shared" si="0"/>
        <v>0.05204131487814089</v>
      </c>
      <c r="F10" s="56">
        <v>14298</v>
      </c>
      <c r="G10" s="57">
        <f t="shared" si="1"/>
        <v>0.1</v>
      </c>
    </row>
    <row r="11" spans="1:7" ht="15" customHeight="1">
      <c r="A11" s="79"/>
      <c r="B11" s="80" t="s">
        <v>61</v>
      </c>
      <c r="C11" s="85"/>
      <c r="D11" s="56">
        <v>3332</v>
      </c>
      <c r="E11" s="57">
        <f t="shared" si="0"/>
        <v>0.012657055560143463</v>
      </c>
      <c r="F11" s="56">
        <v>4442</v>
      </c>
      <c r="G11" s="57">
        <f t="shared" si="1"/>
        <v>0</v>
      </c>
    </row>
    <row r="12" spans="1:8" ht="15" customHeight="1">
      <c r="A12" s="79"/>
      <c r="B12" s="80" t="s">
        <v>110</v>
      </c>
      <c r="C12" s="85"/>
      <c r="D12" s="56">
        <v>627630</v>
      </c>
      <c r="E12" s="57">
        <f t="shared" si="0"/>
        <v>2.384137989559677</v>
      </c>
      <c r="F12" s="56">
        <v>625675</v>
      </c>
      <c r="G12" s="57">
        <f t="shared" si="1"/>
        <v>2.4</v>
      </c>
      <c r="H12" s="13"/>
    </row>
    <row r="13" spans="1:7" ht="15" customHeight="1">
      <c r="A13" s="79"/>
      <c r="B13" s="82" t="s">
        <v>29</v>
      </c>
      <c r="C13" s="85"/>
      <c r="D13" s="56">
        <v>109385</v>
      </c>
      <c r="E13" s="57">
        <f t="shared" si="0"/>
        <v>0.41551381225879136</v>
      </c>
      <c r="F13" s="56">
        <v>121495</v>
      </c>
      <c r="G13" s="57">
        <f t="shared" si="1"/>
        <v>0.5</v>
      </c>
    </row>
    <row r="14" spans="1:7" ht="15" customHeight="1">
      <c r="A14" s="79"/>
      <c r="B14" s="83" t="s">
        <v>30</v>
      </c>
      <c r="C14" s="85"/>
      <c r="D14" s="56">
        <v>59924</v>
      </c>
      <c r="E14" s="57">
        <f t="shared" si="0"/>
        <v>0.2276294710042128</v>
      </c>
      <c r="F14" s="56">
        <v>76592</v>
      </c>
      <c r="G14" s="57">
        <f t="shared" si="1"/>
        <v>0.3</v>
      </c>
    </row>
    <row r="15" spans="1:7" ht="15" customHeight="1">
      <c r="A15" s="79"/>
      <c r="B15" s="83" t="s">
        <v>58</v>
      </c>
      <c r="C15" s="85"/>
      <c r="D15" s="56">
        <v>116510</v>
      </c>
      <c r="E15" s="57">
        <f t="shared" si="0"/>
        <v>0.4425790946315471</v>
      </c>
      <c r="F15" s="56">
        <v>40515</v>
      </c>
      <c r="G15" s="57">
        <f t="shared" si="1"/>
        <v>0.2</v>
      </c>
    </row>
    <row r="16" spans="1:8" ht="15" customHeight="1">
      <c r="A16" s="79"/>
      <c r="B16" s="83" t="s">
        <v>31</v>
      </c>
      <c r="C16" s="85"/>
      <c r="D16" s="56">
        <v>5473960</v>
      </c>
      <c r="E16" s="57">
        <f t="shared" si="0"/>
        <v>20.793582189076506</v>
      </c>
      <c r="F16" s="56">
        <v>5575418</v>
      </c>
      <c r="G16" s="57">
        <f t="shared" si="1"/>
        <v>21.5</v>
      </c>
      <c r="H16" s="13"/>
    </row>
    <row r="17" spans="1:7" ht="15" customHeight="1">
      <c r="A17" s="79"/>
      <c r="B17" s="82" t="s">
        <v>32</v>
      </c>
      <c r="C17" s="85"/>
      <c r="D17" s="56">
        <v>12116</v>
      </c>
      <c r="E17" s="57">
        <f>D17/$D$6*100+0.1</f>
        <v>0.14602427526011352</v>
      </c>
      <c r="F17" s="56">
        <v>12260</v>
      </c>
      <c r="G17" s="57">
        <f>ROUND(F17/$F$6*100,1)+0.1</f>
        <v>0.1</v>
      </c>
    </row>
    <row r="18" spans="1:7" ht="15" customHeight="1">
      <c r="A18" s="79"/>
      <c r="B18" s="80" t="s">
        <v>33</v>
      </c>
      <c r="C18" s="85"/>
      <c r="D18" s="56">
        <v>452019</v>
      </c>
      <c r="E18" s="57">
        <f t="shared" si="0"/>
        <v>1.7170557014527275</v>
      </c>
      <c r="F18" s="56">
        <v>402014</v>
      </c>
      <c r="G18" s="57">
        <f t="shared" si="1"/>
        <v>1.6</v>
      </c>
    </row>
    <row r="19" spans="1:7" ht="15" customHeight="1">
      <c r="A19" s="79"/>
      <c r="B19" s="80" t="s">
        <v>34</v>
      </c>
      <c r="C19" s="85"/>
      <c r="D19" s="56">
        <v>293021</v>
      </c>
      <c r="E19" s="57">
        <f t="shared" si="0"/>
        <v>1.1130801552487388</v>
      </c>
      <c r="F19" s="56">
        <v>292600</v>
      </c>
      <c r="G19" s="57">
        <f t="shared" si="1"/>
        <v>1.1</v>
      </c>
    </row>
    <row r="20" spans="1:7" ht="15" customHeight="1">
      <c r="A20" s="79"/>
      <c r="B20" s="80" t="s">
        <v>35</v>
      </c>
      <c r="C20" s="85"/>
      <c r="D20" s="56">
        <v>3292992</v>
      </c>
      <c r="E20" s="57">
        <f t="shared" si="0"/>
        <v>12.508878362277295</v>
      </c>
      <c r="F20" s="56">
        <v>3064848</v>
      </c>
      <c r="G20" s="57">
        <f t="shared" si="1"/>
        <v>11.8</v>
      </c>
    </row>
    <row r="21" spans="1:8" ht="15" customHeight="1">
      <c r="A21" s="79"/>
      <c r="B21" s="80" t="s">
        <v>36</v>
      </c>
      <c r="C21" s="85"/>
      <c r="D21" s="58">
        <v>1701612</v>
      </c>
      <c r="E21" s="57">
        <f t="shared" si="0"/>
        <v>6.463804809665918</v>
      </c>
      <c r="F21" s="58">
        <v>1863258</v>
      </c>
      <c r="G21" s="57">
        <f t="shared" si="1"/>
        <v>7.2</v>
      </c>
      <c r="H21" s="13"/>
    </row>
    <row r="22" spans="1:7" ht="15" customHeight="1">
      <c r="A22" s="79"/>
      <c r="B22" s="80" t="s">
        <v>37</v>
      </c>
      <c r="C22" s="85"/>
      <c r="D22" s="58">
        <v>50309</v>
      </c>
      <c r="E22" s="57">
        <f t="shared" si="0"/>
        <v>0.19110558468645183</v>
      </c>
      <c r="F22" s="58">
        <v>54556</v>
      </c>
      <c r="G22" s="57">
        <f t="shared" si="1"/>
        <v>0.2</v>
      </c>
    </row>
    <row r="23" spans="1:7" ht="15" customHeight="1">
      <c r="A23" s="79"/>
      <c r="B23" s="102" t="s">
        <v>130</v>
      </c>
      <c r="C23" s="85"/>
      <c r="D23" s="58">
        <v>10050</v>
      </c>
      <c r="E23" s="57">
        <f t="shared" si="0"/>
        <v>0.03817629303104496</v>
      </c>
      <c r="F23" s="58">
        <v>9227</v>
      </c>
      <c r="G23" s="57">
        <f t="shared" si="1"/>
        <v>0</v>
      </c>
    </row>
    <row r="24" spans="1:7" ht="15" customHeight="1">
      <c r="A24" s="79"/>
      <c r="B24" s="80" t="s">
        <v>38</v>
      </c>
      <c r="C24" s="85"/>
      <c r="D24" s="58">
        <v>14837</v>
      </c>
      <c r="E24" s="57">
        <f t="shared" si="0"/>
        <v>0.05636036414941434</v>
      </c>
      <c r="F24" s="58">
        <v>832959</v>
      </c>
      <c r="G24" s="57">
        <f t="shared" si="1"/>
        <v>3.2</v>
      </c>
    </row>
    <row r="25" spans="1:7" ht="15" customHeight="1">
      <c r="A25" s="79"/>
      <c r="B25" s="80" t="s">
        <v>39</v>
      </c>
      <c r="C25" s="85"/>
      <c r="D25" s="58">
        <v>486039</v>
      </c>
      <c r="E25" s="57">
        <f>D25/$D$6*100+0.1</f>
        <v>1.9462853023399067</v>
      </c>
      <c r="F25" s="58">
        <v>474355</v>
      </c>
      <c r="G25" s="57">
        <f t="shared" si="1"/>
        <v>1.8</v>
      </c>
    </row>
    <row r="26" spans="1:7" ht="15" customHeight="1">
      <c r="A26" s="79"/>
      <c r="B26" s="80" t="s">
        <v>40</v>
      </c>
      <c r="C26" s="85"/>
      <c r="D26" s="56">
        <v>1907266</v>
      </c>
      <c r="E26" s="57">
        <f t="shared" si="0"/>
        <v>7.2450095228008955</v>
      </c>
      <c r="F26" s="56">
        <v>820100</v>
      </c>
      <c r="G26" s="57">
        <f t="shared" si="1"/>
        <v>3.2</v>
      </c>
    </row>
    <row r="27" spans="1:7" ht="15" customHeight="1">
      <c r="A27" s="79"/>
      <c r="B27" s="80" t="s">
        <v>41</v>
      </c>
      <c r="C27" s="85"/>
      <c r="D27" s="56">
        <v>2931183</v>
      </c>
      <c r="E27" s="57">
        <f t="shared" si="0"/>
        <v>11.134497625434573</v>
      </c>
      <c r="F27" s="56">
        <v>2908520</v>
      </c>
      <c r="G27" s="57">
        <f t="shared" si="1"/>
        <v>11.2</v>
      </c>
    </row>
    <row r="28" spans="1:7" ht="15" customHeight="1">
      <c r="A28" s="86"/>
      <c r="B28" s="87" t="s">
        <v>63</v>
      </c>
      <c r="C28" s="88"/>
      <c r="D28" s="103">
        <v>0</v>
      </c>
      <c r="E28" s="57">
        <f t="shared" si="0"/>
        <v>0</v>
      </c>
      <c r="F28" s="99">
        <v>0</v>
      </c>
      <c r="G28" s="57">
        <f t="shared" si="1"/>
        <v>0</v>
      </c>
    </row>
    <row r="29" spans="1:7" ht="13.5" customHeight="1">
      <c r="A29" s="17"/>
      <c r="B29" s="19"/>
      <c r="C29" s="20"/>
      <c r="D29" s="107"/>
      <c r="E29" s="107"/>
      <c r="F29" s="107" t="s">
        <v>59</v>
      </c>
      <c r="G29" s="107"/>
    </row>
    <row r="30" spans="1:7" ht="13.5" customHeight="1">
      <c r="A30" s="17"/>
      <c r="B30" s="19"/>
      <c r="C30" s="20"/>
      <c r="D30" s="22"/>
      <c r="E30" s="23"/>
      <c r="F30" s="22"/>
      <c r="G30" s="23"/>
    </row>
    <row r="31" spans="1:7" ht="13.5" customHeight="1">
      <c r="A31" s="18" t="s">
        <v>42</v>
      </c>
      <c r="B31" s="17"/>
      <c r="C31" s="18"/>
      <c r="D31" s="108"/>
      <c r="E31" s="108"/>
      <c r="F31" s="108" t="s">
        <v>57</v>
      </c>
      <c r="G31" s="108"/>
    </row>
    <row r="32" spans="1:7" ht="13.5" customHeight="1">
      <c r="A32" s="89"/>
      <c r="B32" s="111" t="s">
        <v>22</v>
      </c>
      <c r="C32" s="93"/>
      <c r="D32" s="109" t="s">
        <v>120</v>
      </c>
      <c r="E32" s="114"/>
      <c r="F32" s="109" t="s">
        <v>125</v>
      </c>
      <c r="G32" s="114"/>
    </row>
    <row r="33" spans="1:7" ht="13.5" customHeight="1">
      <c r="A33" s="91"/>
      <c r="B33" s="113"/>
      <c r="C33" s="94"/>
      <c r="D33" s="25" t="s">
        <v>23</v>
      </c>
      <c r="E33" s="26" t="s">
        <v>24</v>
      </c>
      <c r="F33" s="25" t="s">
        <v>23</v>
      </c>
      <c r="G33" s="26" t="s">
        <v>24</v>
      </c>
    </row>
    <row r="34" spans="1:7" ht="15" customHeight="1">
      <c r="A34" s="79"/>
      <c r="B34" s="80" t="s">
        <v>43</v>
      </c>
      <c r="C34" s="85"/>
      <c r="D34" s="56">
        <v>25550882</v>
      </c>
      <c r="E34" s="57">
        <v>100</v>
      </c>
      <c r="F34" s="56">
        <f>SUM(F35:F48)</f>
        <v>25152607</v>
      </c>
      <c r="G34" s="57">
        <f>SUM(G35:G48)</f>
        <v>100</v>
      </c>
    </row>
    <row r="35" spans="1:7" ht="15" customHeight="1">
      <c r="A35" s="79"/>
      <c r="B35" s="80" t="s">
        <v>44</v>
      </c>
      <c r="C35" s="85"/>
      <c r="D35" s="56">
        <v>299979</v>
      </c>
      <c r="E35" s="57">
        <f>D35/$D$34*100</f>
        <v>1.1740455769785167</v>
      </c>
      <c r="F35" s="56">
        <v>256677</v>
      </c>
      <c r="G35" s="57">
        <f>ROUND(F35/$F$34*100,1)</f>
        <v>1</v>
      </c>
    </row>
    <row r="36" spans="1:8" ht="15" customHeight="1">
      <c r="A36" s="79"/>
      <c r="B36" s="80" t="s">
        <v>45</v>
      </c>
      <c r="C36" s="85"/>
      <c r="D36" s="56">
        <v>3794972</v>
      </c>
      <c r="E36" s="57">
        <f aca="true" t="shared" si="2" ref="E36:E48">D36/$D$34*100</f>
        <v>14.852606653656808</v>
      </c>
      <c r="F36" s="56">
        <v>2908444</v>
      </c>
      <c r="G36" s="57">
        <f>ROUND(F36/$F$34*100,1)-0.1</f>
        <v>11.5</v>
      </c>
      <c r="H36" s="11"/>
    </row>
    <row r="37" spans="1:7" ht="15" customHeight="1">
      <c r="A37" s="79"/>
      <c r="B37" s="80" t="s">
        <v>46</v>
      </c>
      <c r="C37" s="85"/>
      <c r="D37" s="56">
        <v>8216101</v>
      </c>
      <c r="E37" s="57">
        <f t="shared" si="2"/>
        <v>32.15584103906863</v>
      </c>
      <c r="F37" s="56">
        <v>8593171</v>
      </c>
      <c r="G37" s="57">
        <f aca="true" t="shared" si="3" ref="G37:G48">ROUND(F37/$F$34*100,1)</f>
        <v>34.2</v>
      </c>
    </row>
    <row r="38" spans="1:8" ht="15" customHeight="1">
      <c r="A38" s="79"/>
      <c r="B38" s="80" t="s">
        <v>47</v>
      </c>
      <c r="C38" s="85"/>
      <c r="D38" s="56">
        <v>2562900</v>
      </c>
      <c r="E38" s="57">
        <f t="shared" si="2"/>
        <v>10.03057350427277</v>
      </c>
      <c r="F38" s="56">
        <v>2547462</v>
      </c>
      <c r="G38" s="57">
        <f t="shared" si="3"/>
        <v>10.1</v>
      </c>
      <c r="H38" s="13"/>
    </row>
    <row r="39" spans="1:7" ht="15" customHeight="1">
      <c r="A39" s="79"/>
      <c r="B39" s="80" t="s">
        <v>48</v>
      </c>
      <c r="C39" s="85"/>
      <c r="D39" s="56">
        <v>58527</v>
      </c>
      <c r="E39" s="57">
        <f t="shared" si="2"/>
        <v>0.2290605858537486</v>
      </c>
      <c r="F39" s="56">
        <v>46610</v>
      </c>
      <c r="G39" s="57">
        <f t="shared" si="3"/>
        <v>0.2</v>
      </c>
    </row>
    <row r="40" spans="1:7" ht="15" customHeight="1">
      <c r="A40" s="79"/>
      <c r="B40" s="80" t="s">
        <v>13</v>
      </c>
      <c r="C40" s="85"/>
      <c r="D40" s="56">
        <v>491705</v>
      </c>
      <c r="E40" s="57">
        <f t="shared" si="2"/>
        <v>1.9244149771424721</v>
      </c>
      <c r="F40" s="56">
        <v>458899</v>
      </c>
      <c r="G40" s="57">
        <f t="shared" si="3"/>
        <v>1.8</v>
      </c>
    </row>
    <row r="41" spans="1:7" ht="15" customHeight="1">
      <c r="A41" s="79"/>
      <c r="B41" s="80" t="s">
        <v>49</v>
      </c>
      <c r="C41" s="85"/>
      <c r="D41" s="56">
        <v>977667</v>
      </c>
      <c r="E41" s="57">
        <f t="shared" si="2"/>
        <v>3.826353235085975</v>
      </c>
      <c r="F41" s="56">
        <v>832163</v>
      </c>
      <c r="G41" s="57">
        <f t="shared" si="3"/>
        <v>3.3</v>
      </c>
    </row>
    <row r="42" spans="1:7" ht="15" customHeight="1">
      <c r="A42" s="79"/>
      <c r="B42" s="80" t="s">
        <v>50</v>
      </c>
      <c r="C42" s="85"/>
      <c r="D42" s="56">
        <v>2579922</v>
      </c>
      <c r="E42" s="57">
        <f t="shared" si="2"/>
        <v>10.09719351371119</v>
      </c>
      <c r="F42" s="56">
        <v>2710243</v>
      </c>
      <c r="G42" s="57">
        <f t="shared" si="3"/>
        <v>10.8</v>
      </c>
    </row>
    <row r="43" spans="1:7" ht="15" customHeight="1">
      <c r="A43" s="79"/>
      <c r="B43" s="80" t="s">
        <v>51</v>
      </c>
      <c r="C43" s="85"/>
      <c r="D43" s="56">
        <v>800084</v>
      </c>
      <c r="E43" s="57">
        <f t="shared" si="2"/>
        <v>3.1313361315668087</v>
      </c>
      <c r="F43" s="56">
        <v>879760</v>
      </c>
      <c r="G43" s="57">
        <f t="shared" si="3"/>
        <v>3.5</v>
      </c>
    </row>
    <row r="44" spans="1:7" ht="15" customHeight="1">
      <c r="A44" s="79"/>
      <c r="B44" s="80" t="s">
        <v>52</v>
      </c>
      <c r="C44" s="85"/>
      <c r="D44" s="56">
        <v>3257019</v>
      </c>
      <c r="E44" s="57">
        <f t="shared" si="2"/>
        <v>12.74718814011978</v>
      </c>
      <c r="F44" s="56">
        <v>3010206</v>
      </c>
      <c r="G44" s="57">
        <f t="shared" si="3"/>
        <v>12</v>
      </c>
    </row>
    <row r="45" spans="1:7" ht="15" customHeight="1">
      <c r="A45" s="79"/>
      <c r="B45" s="80" t="s">
        <v>53</v>
      </c>
      <c r="C45" s="85"/>
      <c r="D45" s="56">
        <v>12973</v>
      </c>
      <c r="E45" s="57">
        <f t="shared" si="2"/>
        <v>0.0507731983576927</v>
      </c>
      <c r="F45" s="56">
        <v>19840</v>
      </c>
      <c r="G45" s="57">
        <f t="shared" si="3"/>
        <v>0.1</v>
      </c>
    </row>
    <row r="46" spans="1:8" ht="15" customHeight="1">
      <c r="A46" s="79"/>
      <c r="B46" s="80" t="s">
        <v>54</v>
      </c>
      <c r="C46" s="85"/>
      <c r="D46" s="56">
        <v>2499033</v>
      </c>
      <c r="E46" s="57">
        <f t="shared" si="2"/>
        <v>9.780613444185606</v>
      </c>
      <c r="F46" s="56">
        <v>2889132</v>
      </c>
      <c r="G46" s="57">
        <f t="shared" si="3"/>
        <v>11.5</v>
      </c>
      <c r="H46" s="11"/>
    </row>
    <row r="47" spans="1:7" ht="15" customHeight="1">
      <c r="A47" s="79"/>
      <c r="B47" s="80" t="s">
        <v>55</v>
      </c>
      <c r="C47" s="85"/>
      <c r="D47" s="56">
        <v>0</v>
      </c>
      <c r="E47" s="57">
        <f t="shared" si="2"/>
        <v>0</v>
      </c>
      <c r="F47" s="56">
        <v>0</v>
      </c>
      <c r="G47" s="57">
        <f t="shared" si="3"/>
        <v>0</v>
      </c>
    </row>
    <row r="48" spans="1:7" ht="15" customHeight="1">
      <c r="A48" s="86"/>
      <c r="B48" s="87" t="s">
        <v>56</v>
      </c>
      <c r="C48" s="88"/>
      <c r="D48" s="59">
        <v>0</v>
      </c>
      <c r="E48" s="57">
        <f t="shared" si="2"/>
        <v>0</v>
      </c>
      <c r="F48" s="59">
        <v>0</v>
      </c>
      <c r="G48" s="57">
        <f t="shared" si="3"/>
        <v>0</v>
      </c>
    </row>
    <row r="49" spans="1:7" ht="13.5" customHeight="1">
      <c r="A49" s="16"/>
      <c r="B49" s="17"/>
      <c r="C49" s="17"/>
      <c r="D49" s="107"/>
      <c r="E49" s="107"/>
      <c r="F49" s="107" t="s">
        <v>59</v>
      </c>
      <c r="G49" s="107"/>
    </row>
    <row r="50" ht="13.5" customHeight="1"/>
    <row r="51" ht="13.5" customHeight="1"/>
    <row r="52" ht="13.5" customHeight="1"/>
    <row r="53" ht="13.5" customHeight="1">
      <c r="A53" s="12"/>
    </row>
    <row r="54" ht="13.5" customHeight="1">
      <c r="A54" s="12"/>
    </row>
    <row r="55" ht="13.5" customHeight="1">
      <c r="A55" s="12"/>
    </row>
    <row r="56" ht="13.5" customHeight="1">
      <c r="A56" s="12"/>
    </row>
    <row r="57" ht="13.5" customHeight="1">
      <c r="A57" s="12"/>
    </row>
    <row r="58" ht="13.5" customHeight="1">
      <c r="A58" s="12"/>
    </row>
    <row r="59" ht="13.5" customHeight="1">
      <c r="A59" s="12"/>
    </row>
    <row r="60" ht="13.5" customHeight="1">
      <c r="A60" s="14"/>
    </row>
    <row r="61" ht="13.5" customHeight="1">
      <c r="A61" s="12"/>
    </row>
    <row r="62" ht="13.5" customHeight="1">
      <c r="A62" s="12"/>
    </row>
    <row r="63" ht="13.5" customHeight="1">
      <c r="A63" s="12"/>
    </row>
    <row r="64" ht="13.5" customHeight="1">
      <c r="A64" s="12"/>
    </row>
    <row r="65" ht="13.5" customHeight="1">
      <c r="A65" s="12"/>
    </row>
    <row r="66" ht="13.5" customHeight="1">
      <c r="A66" s="12"/>
    </row>
    <row r="67" ht="13.5" customHeight="1">
      <c r="A67" s="12"/>
    </row>
    <row r="68" ht="13.5" customHeight="1">
      <c r="A68" s="12"/>
    </row>
    <row r="69" ht="13.5" customHeight="1">
      <c r="A69" s="12"/>
    </row>
    <row r="70" ht="13.5" customHeight="1">
      <c r="A70" s="12"/>
    </row>
    <row r="71" ht="13.5" customHeight="1">
      <c r="A71" s="12"/>
    </row>
    <row r="72" ht="13.5" customHeight="1">
      <c r="A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>
      <c r="A84" s="11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14">
    <mergeCell ref="B4:B5"/>
    <mergeCell ref="B32:B33"/>
    <mergeCell ref="D31:E31"/>
    <mergeCell ref="D32:E32"/>
    <mergeCell ref="D29:E29"/>
    <mergeCell ref="F32:G32"/>
    <mergeCell ref="F49:G49"/>
    <mergeCell ref="D49:E49"/>
    <mergeCell ref="D3:E3"/>
    <mergeCell ref="D4:E4"/>
    <mergeCell ref="F3:G3"/>
    <mergeCell ref="F4:G4"/>
    <mergeCell ref="F29:G29"/>
    <mergeCell ref="F31:G31"/>
  </mergeCells>
  <printOptions/>
  <pageMargins left="0.8661417322834646" right="0.6692913385826772" top="0.984251968503937" bottom="0.984251968503937" header="0.5118110236220472" footer="0.5118110236220472"/>
  <pageSetup firstPageNumber="104" useFirstPageNumber="1" horizontalDpi="600" verticalDpi="600" orientation="portrait" paperSize="9" r:id="rId3"/>
  <headerFooter alignWithMargins="0">
    <oddFooter>&amp;C&amp;"ＭＳ 明朝,標準"&amp;P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1">
      <selection activeCell="F28" sqref="F28:G28"/>
    </sheetView>
  </sheetViews>
  <sheetFormatPr defaultColWidth="9.00390625" defaultRowHeight="13.5"/>
  <cols>
    <col min="1" max="1" width="22.875" style="4" customWidth="1"/>
    <col min="2" max="2" width="11.25390625" style="4" customWidth="1"/>
    <col min="3" max="3" width="9.00390625" style="4" customWidth="1"/>
    <col min="4" max="4" width="11.375" style="4" customWidth="1"/>
    <col min="5" max="5" width="9.00390625" style="4" customWidth="1"/>
    <col min="6" max="6" width="11.125" style="4" customWidth="1"/>
    <col min="7" max="7" width="8.375" style="4" customWidth="1"/>
    <col min="8" max="8" width="18.875" style="4" customWidth="1"/>
    <col min="9" max="9" width="18.625" style="4" customWidth="1"/>
    <col min="10" max="16384" width="9.00390625" style="4" customWidth="1"/>
  </cols>
  <sheetData>
    <row r="1" spans="1:5" ht="18.75" customHeight="1">
      <c r="A1" s="1" t="s">
        <v>0</v>
      </c>
      <c r="B1" s="2"/>
      <c r="C1" s="3" t="s">
        <v>126</v>
      </c>
      <c r="D1" s="2"/>
      <c r="E1" s="2"/>
    </row>
    <row r="27" ht="7.5" customHeight="1">
      <c r="F27" s="75"/>
    </row>
    <row r="28" spans="6:7" ht="28.5" customHeight="1">
      <c r="F28" s="115" t="s">
        <v>115</v>
      </c>
      <c r="G28" s="116"/>
    </row>
    <row r="29" ht="5.25" customHeight="1">
      <c r="F29" s="74"/>
    </row>
    <row r="56" spans="6:7" ht="19.5" customHeight="1">
      <c r="F56" s="117" t="s">
        <v>107</v>
      </c>
      <c r="G56" s="118"/>
    </row>
    <row r="63" spans="8:9" ht="13.5">
      <c r="H63" s="22"/>
      <c r="I63" s="22"/>
    </row>
    <row r="64" spans="1:9" ht="13.5">
      <c r="A64" s="5" t="s">
        <v>1</v>
      </c>
      <c r="B64" s="6">
        <v>32.6</v>
      </c>
      <c r="C64" s="4" t="s">
        <v>2</v>
      </c>
      <c r="F64" s="32"/>
      <c r="H64" s="22"/>
      <c r="I64" s="22"/>
    </row>
    <row r="65" spans="1:9" ht="13.5">
      <c r="A65" s="5" t="s">
        <v>3</v>
      </c>
      <c r="B65" s="6">
        <v>7.2</v>
      </c>
      <c r="C65" s="4" t="s">
        <v>2</v>
      </c>
      <c r="F65" s="32"/>
      <c r="H65" s="22"/>
      <c r="I65" s="22"/>
    </row>
    <row r="66" spans="1:9" ht="13.5">
      <c r="A66" s="5" t="s">
        <v>4</v>
      </c>
      <c r="B66" s="6">
        <v>21.5</v>
      </c>
      <c r="C66" s="4" t="s">
        <v>2</v>
      </c>
      <c r="F66" s="32"/>
      <c r="H66" s="22"/>
      <c r="I66" s="22"/>
    </row>
    <row r="67" spans="1:9" ht="13.5">
      <c r="A67" s="5" t="s">
        <v>5</v>
      </c>
      <c r="B67" s="6">
        <v>11.2</v>
      </c>
      <c r="C67" s="4" t="s">
        <v>2</v>
      </c>
      <c r="F67" s="32"/>
      <c r="H67" s="22"/>
      <c r="I67" s="22"/>
    </row>
    <row r="68" spans="1:9" ht="13.5">
      <c r="A68" s="31" t="s">
        <v>64</v>
      </c>
      <c r="B68" s="6">
        <v>3.2</v>
      </c>
      <c r="C68" s="4" t="s">
        <v>2</v>
      </c>
      <c r="F68" s="32"/>
      <c r="H68" s="22"/>
      <c r="I68" s="22"/>
    </row>
    <row r="69" spans="1:9" ht="13.5">
      <c r="A69" s="5" t="s">
        <v>6</v>
      </c>
      <c r="B69" s="6">
        <v>11.8</v>
      </c>
      <c r="C69" s="4" t="s">
        <v>2</v>
      </c>
      <c r="F69" s="32"/>
      <c r="H69" s="22"/>
      <c r="I69" s="22"/>
    </row>
    <row r="70" spans="1:9" ht="13.5">
      <c r="A70" s="5" t="s">
        <v>7</v>
      </c>
      <c r="B70" s="30">
        <f>100-(SUM(B64:F69))</f>
        <v>12.5</v>
      </c>
      <c r="C70" s="4" t="s">
        <v>2</v>
      </c>
      <c r="F70" s="32"/>
      <c r="H70" s="28"/>
      <c r="I70" s="22"/>
    </row>
    <row r="71" spans="1:9" ht="13.5">
      <c r="A71" s="5"/>
      <c r="B71" s="7">
        <f>SUM(B64:B70)</f>
        <v>100</v>
      </c>
      <c r="C71" s="4" t="s">
        <v>2</v>
      </c>
      <c r="F71" s="33"/>
      <c r="H71" s="28"/>
      <c r="I71" s="22"/>
    </row>
    <row r="72" spans="1:9" ht="13.5">
      <c r="A72" s="5"/>
      <c r="I72" s="22"/>
    </row>
    <row r="73" spans="1:9" ht="13.5">
      <c r="A73" s="8" t="s">
        <v>8</v>
      </c>
      <c r="B73" s="6">
        <v>1</v>
      </c>
      <c r="C73" s="4" t="s">
        <v>2</v>
      </c>
      <c r="H73" s="72"/>
      <c r="I73" s="22"/>
    </row>
    <row r="74" spans="1:9" ht="13.5">
      <c r="A74" s="8" t="s">
        <v>9</v>
      </c>
      <c r="B74" s="6">
        <v>11.5</v>
      </c>
      <c r="C74" s="4" t="s">
        <v>2</v>
      </c>
      <c r="I74" s="22"/>
    </row>
    <row r="75" spans="1:9" ht="13.5">
      <c r="A75" s="8" t="s">
        <v>10</v>
      </c>
      <c r="B75" s="6">
        <v>34.2</v>
      </c>
      <c r="C75" s="4" t="s">
        <v>2</v>
      </c>
      <c r="I75" s="22"/>
    </row>
    <row r="76" spans="1:9" ht="13.5">
      <c r="A76" s="8" t="s">
        <v>11</v>
      </c>
      <c r="B76" s="6">
        <v>10.1</v>
      </c>
      <c r="C76" s="4" t="s">
        <v>2</v>
      </c>
      <c r="I76" s="22"/>
    </row>
    <row r="77" spans="1:9" ht="13.5">
      <c r="A77" s="8" t="s">
        <v>12</v>
      </c>
      <c r="B77" s="6">
        <v>0.2</v>
      </c>
      <c r="C77" s="4" t="s">
        <v>2</v>
      </c>
      <c r="I77" s="22"/>
    </row>
    <row r="78" spans="1:9" ht="13.5">
      <c r="A78" s="8" t="s">
        <v>13</v>
      </c>
      <c r="B78" s="6">
        <v>1.8</v>
      </c>
      <c r="C78" s="4" t="s">
        <v>2</v>
      </c>
      <c r="I78" s="22"/>
    </row>
    <row r="79" spans="1:9" ht="13.5">
      <c r="A79" s="8" t="s">
        <v>14</v>
      </c>
      <c r="B79" s="6">
        <v>3.3</v>
      </c>
      <c r="C79" s="4" t="s">
        <v>2</v>
      </c>
      <c r="I79" s="55"/>
    </row>
    <row r="80" spans="1:3" ht="13.5">
      <c r="A80" s="8" t="s">
        <v>15</v>
      </c>
      <c r="B80" s="6">
        <v>10.8</v>
      </c>
      <c r="C80" s="4" t="s">
        <v>2</v>
      </c>
    </row>
    <row r="81" spans="1:3" ht="13.5">
      <c r="A81" s="8" t="s">
        <v>16</v>
      </c>
      <c r="B81" s="6">
        <v>3.5</v>
      </c>
      <c r="C81" s="4" t="s">
        <v>2</v>
      </c>
    </row>
    <row r="82" spans="1:3" ht="13.5">
      <c r="A82" s="8" t="s">
        <v>17</v>
      </c>
      <c r="B82" s="6">
        <v>12</v>
      </c>
      <c r="C82" s="4" t="s">
        <v>2</v>
      </c>
    </row>
    <row r="83" spans="1:3" ht="13.5">
      <c r="A83" s="53" t="s">
        <v>108</v>
      </c>
      <c r="B83" s="6">
        <v>0.1</v>
      </c>
      <c r="C83" s="54" t="s">
        <v>109</v>
      </c>
    </row>
    <row r="84" spans="1:3" ht="13.5">
      <c r="A84" s="8" t="s">
        <v>18</v>
      </c>
      <c r="B84" s="6">
        <v>11.5</v>
      </c>
      <c r="C84" s="4" t="s">
        <v>2</v>
      </c>
    </row>
    <row r="85" spans="1:3" ht="13.5">
      <c r="A85" s="8" t="s">
        <v>19</v>
      </c>
      <c r="B85" s="6">
        <v>0</v>
      </c>
      <c r="C85" s="4" t="s">
        <v>2</v>
      </c>
    </row>
    <row r="86" spans="2:3" ht="13.5">
      <c r="B86" s="9">
        <f>SUM(B73:B85)</f>
        <v>100</v>
      </c>
      <c r="C86" s="4" t="s">
        <v>2</v>
      </c>
    </row>
  </sheetData>
  <sheetProtection/>
  <mergeCells count="2">
    <mergeCell ref="F28:G28"/>
    <mergeCell ref="F56:G56"/>
  </mergeCells>
  <printOptions/>
  <pageMargins left="0.984251968503937" right="0.3937007874015748" top="0.984251968503937" bottom="0.984251968503937" header="0.5118110236220472" footer="0.5118110236220472"/>
  <pageSetup firstPageNumber="10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zoomScalePageLayoutView="0" workbookViewId="0" topLeftCell="A46">
      <selection activeCell="G66" sqref="G66:G70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6.625" style="38" customWidth="1"/>
    <col min="5" max="5" width="16.625" style="28" customWidth="1"/>
    <col min="6" max="7" width="16.625" style="10" customWidth="1"/>
    <col min="8" max="8" width="10.75390625" style="10" customWidth="1"/>
    <col min="9" max="9" width="13.125" style="10" customWidth="1"/>
    <col min="10" max="10" width="21.50390625" style="10" customWidth="1"/>
    <col min="11" max="11" width="1.4921875" style="10" customWidth="1"/>
    <col min="12" max="12" width="22.125" style="10" customWidth="1"/>
    <col min="13" max="16384" width="9.00390625" style="10" customWidth="1"/>
  </cols>
  <sheetData>
    <row r="1" spans="1:8" ht="21" customHeight="1">
      <c r="A1" s="16" t="s">
        <v>65</v>
      </c>
      <c r="B1" s="17"/>
      <c r="C1" s="17"/>
      <c r="D1" s="35"/>
      <c r="E1" s="36"/>
      <c r="F1" s="17"/>
      <c r="G1" s="17"/>
      <c r="H1" s="17"/>
    </row>
    <row r="2" spans="1:8" ht="12" customHeight="1">
      <c r="A2" s="16"/>
      <c r="B2" s="17"/>
      <c r="C2" s="17"/>
      <c r="D2" s="35"/>
      <c r="E2" s="36"/>
      <c r="F2" s="17"/>
      <c r="G2" s="17"/>
      <c r="H2" s="17"/>
    </row>
    <row r="3" spans="1:8" ht="21" customHeight="1">
      <c r="A3" s="18" t="s">
        <v>72</v>
      </c>
      <c r="B3" s="17"/>
      <c r="C3" s="17"/>
      <c r="D3" s="35"/>
      <c r="E3" s="36"/>
      <c r="F3" s="17"/>
      <c r="G3" s="34" t="s">
        <v>57</v>
      </c>
      <c r="H3" s="17"/>
    </row>
    <row r="4" spans="1:8" ht="21" customHeight="1">
      <c r="A4" s="95"/>
      <c r="B4" s="96" t="s">
        <v>70</v>
      </c>
      <c r="C4" s="98"/>
      <c r="D4" s="27" t="s">
        <v>111</v>
      </c>
      <c r="E4" s="27" t="s">
        <v>116</v>
      </c>
      <c r="F4" s="27" t="s">
        <v>121</v>
      </c>
      <c r="G4" s="27" t="s">
        <v>127</v>
      </c>
      <c r="H4" s="17"/>
    </row>
    <row r="5" spans="1:9" ht="21" customHeight="1">
      <c r="A5" s="79"/>
      <c r="B5" s="80" t="s">
        <v>67</v>
      </c>
      <c r="C5" s="81"/>
      <c r="D5" s="60">
        <v>8457125</v>
      </c>
      <c r="E5" s="60">
        <v>8401663</v>
      </c>
      <c r="F5" s="60">
        <v>8478869</v>
      </c>
      <c r="G5" s="60">
        <v>8454356</v>
      </c>
      <c r="H5" s="21">
        <f>IF(ISERROR(#REF!/G5),"",ROUND((#REF!/G5-1)*100,1))</f>
      </c>
      <c r="I5" s="29"/>
    </row>
    <row r="6" spans="1:9" ht="21" customHeight="1">
      <c r="A6" s="79"/>
      <c r="B6" s="80" t="s">
        <v>27</v>
      </c>
      <c r="C6" s="81"/>
      <c r="D6" s="60">
        <v>286897</v>
      </c>
      <c r="E6" s="60">
        <v>278108</v>
      </c>
      <c r="F6" s="60">
        <v>272592</v>
      </c>
      <c r="G6" s="60">
        <v>239475</v>
      </c>
      <c r="H6" s="21">
        <f>IF(ISERROR(#REF!/G6),"",ROUND((#REF!/G6-1)*100,1))</f>
      </c>
      <c r="I6" s="29"/>
    </row>
    <row r="7" spans="1:9" ht="21" customHeight="1">
      <c r="A7" s="79"/>
      <c r="B7" s="80" t="s">
        <v>28</v>
      </c>
      <c r="C7" s="81"/>
      <c r="D7" s="60">
        <v>31154</v>
      </c>
      <c r="E7" s="60">
        <v>28680</v>
      </c>
      <c r="F7" s="60">
        <v>17892</v>
      </c>
      <c r="G7" s="60">
        <v>16415</v>
      </c>
      <c r="H7" s="21">
        <f>IF(ISERROR(#REF!/G7),"",ROUND((#REF!/G7-1)*100,1))</f>
      </c>
      <c r="I7" s="29"/>
    </row>
    <row r="8" spans="1:9" ht="21" customHeight="1">
      <c r="A8" s="79"/>
      <c r="B8" s="80" t="s">
        <v>60</v>
      </c>
      <c r="C8" s="81"/>
      <c r="D8" s="60">
        <v>9892</v>
      </c>
      <c r="E8" s="60">
        <v>12141</v>
      </c>
      <c r="F8" s="60">
        <v>13700</v>
      </c>
      <c r="G8" s="60">
        <v>14298</v>
      </c>
      <c r="H8" s="21"/>
      <c r="I8" s="29"/>
    </row>
    <row r="9" spans="1:9" ht="21" customHeight="1">
      <c r="A9" s="79"/>
      <c r="B9" s="80" t="s">
        <v>61</v>
      </c>
      <c r="C9" s="81"/>
      <c r="D9" s="60">
        <v>4457</v>
      </c>
      <c r="E9" s="60">
        <v>3749</v>
      </c>
      <c r="F9" s="60">
        <v>3332</v>
      </c>
      <c r="G9" s="60">
        <v>4442</v>
      </c>
      <c r="H9" s="21"/>
      <c r="I9" s="29"/>
    </row>
    <row r="10" spans="1:10" ht="21" customHeight="1">
      <c r="A10" s="79"/>
      <c r="B10" s="80" t="s">
        <v>62</v>
      </c>
      <c r="C10" s="81"/>
      <c r="D10" s="60">
        <v>632902</v>
      </c>
      <c r="E10" s="60">
        <v>631814</v>
      </c>
      <c r="F10" s="60">
        <v>627630</v>
      </c>
      <c r="G10" s="60">
        <v>625675</v>
      </c>
      <c r="H10" s="21">
        <f>IF(ISERROR(#REF!/G10),"",ROUND((#REF!/G10-1)*100,1))</f>
      </c>
      <c r="I10" s="29"/>
      <c r="J10" s="13"/>
    </row>
    <row r="11" spans="1:9" ht="21" customHeight="1">
      <c r="A11" s="79"/>
      <c r="B11" s="82" t="s">
        <v>29</v>
      </c>
      <c r="C11" s="81"/>
      <c r="D11" s="60">
        <v>140724</v>
      </c>
      <c r="E11" s="60">
        <v>131712</v>
      </c>
      <c r="F11" s="60">
        <v>109385</v>
      </c>
      <c r="G11" s="60">
        <v>121495</v>
      </c>
      <c r="H11" s="21">
        <f>IF(ISERROR(#REF!/G11),"",ROUND((#REF!/G11-1)*100,1))</f>
      </c>
      <c r="I11" s="29"/>
    </row>
    <row r="12" spans="1:9" ht="21" customHeight="1">
      <c r="A12" s="79"/>
      <c r="B12" s="80" t="s">
        <v>63</v>
      </c>
      <c r="C12" s="81"/>
      <c r="D12" s="61">
        <v>0</v>
      </c>
      <c r="E12" s="61">
        <v>0</v>
      </c>
      <c r="F12" s="61">
        <v>0</v>
      </c>
      <c r="G12" s="61">
        <v>0</v>
      </c>
      <c r="H12" s="21"/>
      <c r="I12" s="29"/>
    </row>
    <row r="13" spans="1:9" ht="21" customHeight="1">
      <c r="A13" s="79"/>
      <c r="B13" s="83" t="s">
        <v>30</v>
      </c>
      <c r="C13" s="81"/>
      <c r="D13" s="60">
        <v>89340</v>
      </c>
      <c r="E13" s="60">
        <v>76319</v>
      </c>
      <c r="F13" s="60">
        <v>59924</v>
      </c>
      <c r="G13" s="60">
        <v>76592</v>
      </c>
      <c r="H13" s="21">
        <f>IF(ISERROR(#REF!/G13),"",ROUND((#REF!/G13-1)*100,1))</f>
      </c>
      <c r="I13" s="29"/>
    </row>
    <row r="14" spans="1:9" ht="21" customHeight="1">
      <c r="A14" s="79"/>
      <c r="B14" s="83" t="s">
        <v>58</v>
      </c>
      <c r="C14" s="81"/>
      <c r="D14" s="60">
        <v>119370</v>
      </c>
      <c r="E14" s="60">
        <v>130846</v>
      </c>
      <c r="F14" s="60">
        <v>116510</v>
      </c>
      <c r="G14" s="60">
        <v>40515</v>
      </c>
      <c r="H14" s="21">
        <f>IF(ISERROR(#REF!/G14),"",ROUND((#REF!/G14-1)*100,1))</f>
      </c>
      <c r="I14" s="29"/>
    </row>
    <row r="15" spans="1:10" ht="21" customHeight="1">
      <c r="A15" s="79"/>
      <c r="B15" s="83" t="s">
        <v>31</v>
      </c>
      <c r="C15" s="81"/>
      <c r="D15" s="60">
        <v>4755816</v>
      </c>
      <c r="E15" s="60">
        <v>5389106</v>
      </c>
      <c r="F15" s="60">
        <v>5473960</v>
      </c>
      <c r="G15" s="60">
        <v>5575418</v>
      </c>
      <c r="H15" s="21">
        <f>IF(ISERROR(#REF!/G15),"",ROUND((#REF!/G15-1)*100,1))</f>
      </c>
      <c r="I15" s="29"/>
      <c r="J15" s="13"/>
    </row>
    <row r="16" spans="1:9" ht="21" customHeight="1">
      <c r="A16" s="79"/>
      <c r="B16" s="82" t="s">
        <v>32</v>
      </c>
      <c r="C16" s="81"/>
      <c r="D16" s="60">
        <v>13114</v>
      </c>
      <c r="E16" s="60">
        <v>12799</v>
      </c>
      <c r="F16" s="60">
        <v>12116</v>
      </c>
      <c r="G16" s="60">
        <v>12260</v>
      </c>
      <c r="H16" s="21">
        <f>IF(ISERROR(#REF!/G16),"",ROUND((#REF!/G16-1)*100,1))</f>
      </c>
      <c r="I16" s="29"/>
    </row>
    <row r="17" spans="1:9" ht="21" customHeight="1">
      <c r="A17" s="79"/>
      <c r="B17" s="80" t="s">
        <v>33</v>
      </c>
      <c r="C17" s="81"/>
      <c r="D17" s="60">
        <v>443405</v>
      </c>
      <c r="E17" s="60">
        <v>426607</v>
      </c>
      <c r="F17" s="60">
        <v>434152</v>
      </c>
      <c r="G17" s="60">
        <v>384666</v>
      </c>
      <c r="H17" s="21">
        <f>IF(ISERROR(#REF!/G17),"",ROUND((#REF!/G17-1)*100,1))</f>
      </c>
      <c r="I17" s="29"/>
    </row>
    <row r="18" spans="1:9" ht="21" customHeight="1">
      <c r="A18" s="79"/>
      <c r="B18" s="80" t="s">
        <v>34</v>
      </c>
      <c r="C18" s="81"/>
      <c r="D18" s="60">
        <v>334319</v>
      </c>
      <c r="E18" s="60">
        <v>321700</v>
      </c>
      <c r="F18" s="60">
        <v>316694</v>
      </c>
      <c r="G18" s="60">
        <v>312835</v>
      </c>
      <c r="H18" s="21">
        <f>IF(ISERROR(#REF!/G18),"",ROUND((#REF!/G18-1)*100,1))</f>
      </c>
      <c r="I18" s="29"/>
    </row>
    <row r="19" spans="1:9" ht="21" customHeight="1">
      <c r="A19" s="79"/>
      <c r="B19" s="80" t="s">
        <v>35</v>
      </c>
      <c r="C19" s="81"/>
      <c r="D19" s="60">
        <v>4690894</v>
      </c>
      <c r="E19" s="60">
        <v>3205196</v>
      </c>
      <c r="F19" s="60">
        <v>3292249</v>
      </c>
      <c r="G19" s="60">
        <v>3065139</v>
      </c>
      <c r="H19" s="21">
        <f>IF(ISERROR(#REF!/G19),"",ROUND((#REF!/G19-1)*100,1))</f>
      </c>
      <c r="I19" s="29"/>
    </row>
    <row r="20" spans="1:10" ht="21" customHeight="1">
      <c r="A20" s="79"/>
      <c r="B20" s="80" t="s">
        <v>36</v>
      </c>
      <c r="C20" s="81"/>
      <c r="D20" s="60">
        <v>1540703</v>
      </c>
      <c r="E20" s="60">
        <v>1591975</v>
      </c>
      <c r="F20" s="60">
        <v>1703185</v>
      </c>
      <c r="G20" s="60">
        <v>1863272</v>
      </c>
      <c r="H20" s="21">
        <f>IF(ISERROR(#REF!/G20),"",ROUND((#REF!/G20-1)*100,1))</f>
      </c>
      <c r="I20" s="29"/>
      <c r="J20" s="13"/>
    </row>
    <row r="21" spans="1:9" ht="21" customHeight="1">
      <c r="A21" s="79"/>
      <c r="B21" s="80" t="s">
        <v>37</v>
      </c>
      <c r="C21" s="81"/>
      <c r="D21" s="60">
        <v>59566</v>
      </c>
      <c r="E21" s="60">
        <v>30838</v>
      </c>
      <c r="F21" s="60">
        <v>53549</v>
      </c>
      <c r="G21" s="60">
        <v>67995</v>
      </c>
      <c r="H21" s="21">
        <f>IF(ISERROR(#REF!/G21),"",ROUND((#REF!/G21-1)*100,1))</f>
      </c>
      <c r="I21" s="29"/>
    </row>
    <row r="22" spans="1:9" ht="21" customHeight="1">
      <c r="A22" s="79"/>
      <c r="B22" s="80" t="s">
        <v>68</v>
      </c>
      <c r="C22" s="81"/>
      <c r="D22" s="60">
        <v>1250</v>
      </c>
      <c r="E22" s="60">
        <v>2107</v>
      </c>
      <c r="F22" s="60">
        <v>14034</v>
      </c>
      <c r="G22" s="60">
        <v>9227</v>
      </c>
      <c r="H22" s="21">
        <f>IF(ISERROR(#REF!/G22),"",ROUND((#REF!/G22-1)*100,1))</f>
      </c>
      <c r="I22" s="29"/>
    </row>
    <row r="23" spans="1:9" ht="21" customHeight="1">
      <c r="A23" s="79"/>
      <c r="B23" s="80" t="s">
        <v>38</v>
      </c>
      <c r="C23" s="81"/>
      <c r="D23" s="60">
        <v>806850</v>
      </c>
      <c r="E23" s="60">
        <v>76997</v>
      </c>
      <c r="F23" s="60">
        <v>893712</v>
      </c>
      <c r="G23" s="60">
        <v>828618</v>
      </c>
      <c r="H23" s="21">
        <f>IF(ISERROR(#REF!/G23),"",ROUND((#REF!/G23-1)*100,1))</f>
      </c>
      <c r="I23" s="29"/>
    </row>
    <row r="24" spans="1:9" ht="21" customHeight="1">
      <c r="A24" s="79"/>
      <c r="B24" s="80" t="s">
        <v>39</v>
      </c>
      <c r="C24" s="81"/>
      <c r="D24" s="60">
        <v>303468</v>
      </c>
      <c r="E24" s="60">
        <v>444901</v>
      </c>
      <c r="F24" s="60">
        <v>493737</v>
      </c>
      <c r="G24" s="60">
        <v>479840</v>
      </c>
      <c r="H24" s="21">
        <f>IF(ISERROR(#REF!/G24),"",ROUND((#REF!/G24-1)*100,1))</f>
      </c>
      <c r="I24" s="29"/>
    </row>
    <row r="25" spans="1:9" ht="21" customHeight="1">
      <c r="A25" s="79"/>
      <c r="B25" s="80" t="s">
        <v>40</v>
      </c>
      <c r="C25" s="81"/>
      <c r="D25" s="60">
        <v>1035168</v>
      </c>
      <c r="E25" s="60">
        <v>1241854</v>
      </c>
      <c r="F25" s="60">
        <v>1263934</v>
      </c>
      <c r="G25" s="60">
        <v>1055216</v>
      </c>
      <c r="H25" s="21">
        <f>IF(ISERROR(#REF!/G25),"",ROUND((#REF!/G25-1)*100,1))</f>
      </c>
      <c r="I25" s="29"/>
    </row>
    <row r="26" spans="1:9" ht="21" customHeight="1">
      <c r="A26" s="79"/>
      <c r="B26" s="80" t="s">
        <v>69</v>
      </c>
      <c r="C26" s="81"/>
      <c r="D26" s="62">
        <v>2819741</v>
      </c>
      <c r="E26" s="62">
        <v>2670410</v>
      </c>
      <c r="F26" s="62">
        <v>2922483</v>
      </c>
      <c r="G26" s="62">
        <v>2894920</v>
      </c>
      <c r="H26" s="21">
        <f>IF(ISERROR(#REF!/G26),"",ROUND((#REF!/G26-1)*100,1))</f>
      </c>
      <c r="I26" s="29"/>
    </row>
    <row r="27" spans="1:9" ht="21" customHeight="1">
      <c r="A27" s="77"/>
      <c r="B27" s="84" t="s">
        <v>66</v>
      </c>
      <c r="C27" s="78"/>
      <c r="D27" s="63">
        <f>D5+D6+D7+D8+D9+D10+D11+D12+D13+D14+D15+D16+D17+D18+D19+D20+D21+D22+D23+D24+D25+D26</f>
        <v>26576155</v>
      </c>
      <c r="E27" s="63">
        <f>E5+E6+E7+E8+E9+E10+E11+E12+E13+E14+E15+E16+E17+E18+E19+E20+E21+E22+E23+E24+E25+E26</f>
        <v>25109522</v>
      </c>
      <c r="F27" s="63">
        <f>F5+F6+F7+F8+F9+F10+F11+F12+F13+F14+F15+F16+F17+F18+F19+F20+F21+F22+F23+F24+F25+F26</f>
        <v>26573639</v>
      </c>
      <c r="G27" s="63">
        <f>G5+G6+G7+G8+G9+G10+G11+G12+G13+G14+G15+G16+G17+G18+G19+G20+G21+G22+G23+G24+G25+G26</f>
        <v>26142669</v>
      </c>
      <c r="H27" s="21">
        <f>IF(ISERROR(#REF!/G27),"",ROUND((#REF!/G27-1)*100,1))</f>
      </c>
      <c r="I27" s="13"/>
    </row>
    <row r="28" spans="1:8" ht="36.75" customHeight="1">
      <c r="A28" s="119" t="s">
        <v>106</v>
      </c>
      <c r="B28" s="120"/>
      <c r="C28" s="120"/>
      <c r="D28" s="120"/>
      <c r="E28" s="120"/>
      <c r="F28" s="120"/>
      <c r="G28" s="73" t="s">
        <v>107</v>
      </c>
      <c r="H28" s="17"/>
    </row>
    <row r="29" spans="1:8" ht="19.5" customHeight="1">
      <c r="A29" s="16" t="s">
        <v>65</v>
      </c>
      <c r="B29" s="45"/>
      <c r="C29" s="45"/>
      <c r="D29" s="45"/>
      <c r="E29" s="45"/>
      <c r="F29" s="45"/>
      <c r="G29" s="45"/>
      <c r="H29" s="17"/>
    </row>
    <row r="30" spans="1:8" ht="12" customHeight="1">
      <c r="A30" s="16"/>
      <c r="B30" s="45"/>
      <c r="C30" s="45"/>
      <c r="D30" s="45"/>
      <c r="E30" s="45"/>
      <c r="F30" s="45"/>
      <c r="G30" s="45"/>
      <c r="H30" s="17"/>
    </row>
    <row r="31" spans="1:8" ht="18.75" customHeight="1">
      <c r="A31" s="18" t="s">
        <v>131</v>
      </c>
      <c r="B31" s="17"/>
      <c r="C31" s="18"/>
      <c r="D31" s="37"/>
      <c r="E31" s="37"/>
      <c r="F31" s="17"/>
      <c r="G31" s="34" t="s">
        <v>57</v>
      </c>
      <c r="H31" s="17"/>
    </row>
    <row r="32" spans="1:8" ht="18.75" customHeight="1">
      <c r="A32" s="95"/>
      <c r="B32" s="96" t="s">
        <v>70</v>
      </c>
      <c r="C32" s="97"/>
      <c r="D32" s="27" t="s">
        <v>111</v>
      </c>
      <c r="E32" s="27" t="s">
        <v>116</v>
      </c>
      <c r="F32" s="27" t="s">
        <v>121</v>
      </c>
      <c r="G32" s="27" t="s">
        <v>127</v>
      </c>
      <c r="H32" s="17"/>
    </row>
    <row r="33" spans="1:9" ht="18.75" customHeight="1">
      <c r="A33" s="41"/>
      <c r="B33" s="42" t="s">
        <v>44</v>
      </c>
      <c r="C33" s="43"/>
      <c r="D33" s="60">
        <v>247608</v>
      </c>
      <c r="E33" s="60">
        <v>233827</v>
      </c>
      <c r="F33" s="60">
        <v>299224</v>
      </c>
      <c r="G33" s="60">
        <v>256420</v>
      </c>
      <c r="H33" s="21">
        <f>IF(ISERROR(#REF!/G33),"",ROUND((#REF!/G33-1)*100,1))</f>
      </c>
      <c r="I33" s="13"/>
    </row>
    <row r="34" spans="1:10" ht="18.75" customHeight="1">
      <c r="A34" s="41"/>
      <c r="B34" s="42" t="s">
        <v>45</v>
      </c>
      <c r="C34" s="43"/>
      <c r="D34" s="60">
        <v>3776439</v>
      </c>
      <c r="E34" s="60">
        <v>2962288</v>
      </c>
      <c r="F34" s="60">
        <v>3767618</v>
      </c>
      <c r="G34" s="60">
        <v>2801198</v>
      </c>
      <c r="H34" s="21">
        <f>IF(ISERROR(#REF!/G34),"",ROUND((#REF!/G34-1)*100,1))</f>
      </c>
      <c r="J34" s="11"/>
    </row>
    <row r="35" spans="1:8" ht="18.75" customHeight="1">
      <c r="A35" s="41"/>
      <c r="B35" s="42" t="s">
        <v>46</v>
      </c>
      <c r="C35" s="43"/>
      <c r="D35" s="60">
        <v>7421010</v>
      </c>
      <c r="E35" s="60">
        <v>7890902</v>
      </c>
      <c r="F35" s="60">
        <v>8207784</v>
      </c>
      <c r="G35" s="60">
        <v>8603984</v>
      </c>
      <c r="H35" s="21">
        <f>IF(ISERROR(#REF!/G35),"",ROUND((#REF!/G35-1)*100,1))</f>
      </c>
    </row>
    <row r="36" spans="1:10" ht="18.75" customHeight="1">
      <c r="A36" s="41"/>
      <c r="B36" s="42" t="s">
        <v>47</v>
      </c>
      <c r="C36" s="43"/>
      <c r="D36" s="60">
        <v>2366462</v>
      </c>
      <c r="E36" s="60">
        <v>2440321</v>
      </c>
      <c r="F36" s="60">
        <v>2575088</v>
      </c>
      <c r="G36" s="60">
        <v>2545667</v>
      </c>
      <c r="H36" s="21">
        <f>IF(ISERROR(#REF!/G36),"",ROUND((#REF!/G36-1)*100,1))</f>
      </c>
      <c r="J36" s="13"/>
    </row>
    <row r="37" spans="1:9" ht="18.75" customHeight="1">
      <c r="A37" s="41"/>
      <c r="B37" s="42" t="s">
        <v>48</v>
      </c>
      <c r="C37" s="43"/>
      <c r="D37" s="60">
        <v>116010</v>
      </c>
      <c r="E37" s="60">
        <v>92458</v>
      </c>
      <c r="F37" s="60">
        <v>91805</v>
      </c>
      <c r="G37" s="60">
        <v>70477</v>
      </c>
      <c r="H37" s="21">
        <f>IF(ISERROR(#REF!/G37),"",ROUND((#REF!/G37-1)*100,1))</f>
      </c>
      <c r="I37" s="13"/>
    </row>
    <row r="38" spans="1:8" ht="18.75" customHeight="1">
      <c r="A38" s="41"/>
      <c r="B38" s="42" t="s">
        <v>13</v>
      </c>
      <c r="C38" s="43"/>
      <c r="D38" s="60">
        <v>686559</v>
      </c>
      <c r="E38" s="60">
        <v>419581</v>
      </c>
      <c r="F38" s="60">
        <v>478114</v>
      </c>
      <c r="G38" s="60">
        <v>448675</v>
      </c>
      <c r="H38" s="21">
        <f>IF(ISERROR(#REF!/G38),"",ROUND((#REF!/G38-1)*100,1))</f>
      </c>
    </row>
    <row r="39" spans="1:8" ht="18.75" customHeight="1">
      <c r="A39" s="41"/>
      <c r="B39" s="42" t="s">
        <v>49</v>
      </c>
      <c r="C39" s="43"/>
      <c r="D39" s="60">
        <v>775503</v>
      </c>
      <c r="E39" s="60">
        <v>940270</v>
      </c>
      <c r="F39" s="60">
        <v>928755</v>
      </c>
      <c r="G39" s="60">
        <v>792131</v>
      </c>
      <c r="H39" s="21">
        <f>IF(ISERROR(#REF!/G39),"",ROUND((#REF!/G39-1)*100,1))</f>
      </c>
    </row>
    <row r="40" spans="1:8" ht="18.75" customHeight="1">
      <c r="A40" s="41"/>
      <c r="B40" s="42" t="s">
        <v>50</v>
      </c>
      <c r="C40" s="43"/>
      <c r="D40" s="60">
        <v>2673056</v>
      </c>
      <c r="E40" s="60">
        <v>2902386</v>
      </c>
      <c r="F40" s="60">
        <v>2383659</v>
      </c>
      <c r="G40" s="60">
        <v>2624105</v>
      </c>
      <c r="H40" s="21">
        <f>IF(ISERROR(#REF!/G40),"",ROUND((#REF!/G40-1)*100,1))</f>
      </c>
    </row>
    <row r="41" spans="1:8" ht="18.75" customHeight="1">
      <c r="A41" s="41"/>
      <c r="B41" s="42" t="s">
        <v>51</v>
      </c>
      <c r="C41" s="43"/>
      <c r="D41" s="60">
        <v>848196</v>
      </c>
      <c r="E41" s="60">
        <v>823545</v>
      </c>
      <c r="F41" s="60">
        <v>800085</v>
      </c>
      <c r="G41" s="60">
        <v>879760</v>
      </c>
      <c r="H41" s="21">
        <f>IF(ISERROR(#REF!/G41),"",ROUND((#REF!/G41-1)*100,1))</f>
      </c>
    </row>
    <row r="42" spans="1:8" ht="18.75" customHeight="1">
      <c r="A42" s="41"/>
      <c r="B42" s="42" t="s">
        <v>52</v>
      </c>
      <c r="C42" s="43"/>
      <c r="D42" s="60">
        <v>4637972</v>
      </c>
      <c r="E42" s="60">
        <v>3391676</v>
      </c>
      <c r="F42" s="60">
        <v>3806591</v>
      </c>
      <c r="G42" s="60">
        <v>3515571</v>
      </c>
      <c r="H42" s="21">
        <f>IF(ISERROR(#REF!/G42),"",ROUND((#REF!/G42-1)*100,1))</f>
      </c>
    </row>
    <row r="43" spans="1:8" ht="18.75" customHeight="1">
      <c r="A43" s="41"/>
      <c r="B43" s="42" t="s">
        <v>53</v>
      </c>
      <c r="C43" s="43"/>
      <c r="D43" s="60">
        <v>19483</v>
      </c>
      <c r="E43" s="60">
        <v>0</v>
      </c>
      <c r="F43" s="60">
        <v>16018</v>
      </c>
      <c r="G43" s="60">
        <v>19839</v>
      </c>
      <c r="H43" s="21">
        <f>IF(ISERROR(#REF!/G43),"",ROUND((#REF!/G43-1)*100,1))</f>
      </c>
    </row>
    <row r="44" spans="1:10" ht="18.75" customHeight="1">
      <c r="A44" s="41"/>
      <c r="B44" s="42" t="s">
        <v>54</v>
      </c>
      <c r="C44" s="43"/>
      <c r="D44" s="60">
        <v>2362956</v>
      </c>
      <c r="E44" s="60">
        <v>2118531</v>
      </c>
      <c r="F44" s="60">
        <v>2439058</v>
      </c>
      <c r="G44" s="60">
        <v>2822847</v>
      </c>
      <c r="H44" s="21">
        <f>IF(ISERROR(#REF!/G44),"",ROUND((#REF!/G44-1)*100,1))</f>
      </c>
      <c r="J44" s="11"/>
    </row>
    <row r="45" spans="1:8" ht="18.75" customHeight="1">
      <c r="A45" s="41"/>
      <c r="B45" s="42" t="s">
        <v>55</v>
      </c>
      <c r="C45" s="43"/>
      <c r="D45" s="60">
        <v>0</v>
      </c>
      <c r="E45" s="60">
        <v>0</v>
      </c>
      <c r="F45" s="60">
        <v>0</v>
      </c>
      <c r="G45" s="60">
        <v>0</v>
      </c>
      <c r="H45" s="21"/>
    </row>
    <row r="46" spans="1:8" ht="18.75" customHeight="1">
      <c r="A46" s="39"/>
      <c r="B46" s="44" t="s">
        <v>71</v>
      </c>
      <c r="C46" s="40"/>
      <c r="D46" s="63">
        <f>D33+D34+D35+D36+D37+D38+D39+D40+D41+D42+D43+D44+D45</f>
        <v>25931254</v>
      </c>
      <c r="E46" s="63">
        <f>E33+E34+E35+E36+E37+E38+E39+E40+E41+E42+E43+E44+E45</f>
        <v>24215785</v>
      </c>
      <c r="F46" s="63">
        <f>F33+F34+F35+F36+F37+F38+F39+F40+F41+F42+F43+F44+F45</f>
        <v>25793799</v>
      </c>
      <c r="G46" s="63">
        <f>G33+G34+G35+G36+G37+G38+G39+G40+G41+G42+G43+G44+G45</f>
        <v>25380674</v>
      </c>
      <c r="H46" s="21">
        <f>IF(ISERROR(#REF!/G46),"",ROUND((#REF!/G46-1)*100,1))</f>
      </c>
    </row>
    <row r="47" spans="1:7" ht="18.75" customHeight="1">
      <c r="A47" s="16"/>
      <c r="B47" s="17"/>
      <c r="C47" s="17"/>
      <c r="D47" s="35"/>
      <c r="E47" s="35"/>
      <c r="F47" s="17"/>
      <c r="G47" s="51" t="s">
        <v>107</v>
      </c>
    </row>
    <row r="48" spans="1:7" ht="18.75" customHeight="1">
      <c r="A48" s="18" t="s">
        <v>132</v>
      </c>
      <c r="B48" s="17"/>
      <c r="C48" s="18"/>
      <c r="D48" s="37"/>
      <c r="E48" s="37"/>
      <c r="F48" s="17"/>
      <c r="G48" s="34" t="s">
        <v>57</v>
      </c>
    </row>
    <row r="49" spans="1:7" ht="18.75" customHeight="1">
      <c r="A49" s="95"/>
      <c r="B49" s="96" t="s">
        <v>70</v>
      </c>
      <c r="C49" s="97"/>
      <c r="D49" s="27" t="s">
        <v>112</v>
      </c>
      <c r="E49" s="27" t="s">
        <v>117</v>
      </c>
      <c r="F49" s="27" t="s">
        <v>122</v>
      </c>
      <c r="G49" s="27" t="s">
        <v>128</v>
      </c>
    </row>
    <row r="50" spans="1:8" ht="18.75" customHeight="1">
      <c r="A50" s="41"/>
      <c r="B50" s="42" t="s">
        <v>73</v>
      </c>
      <c r="C50" s="43"/>
      <c r="D50" s="60">
        <v>3894280</v>
      </c>
      <c r="E50" s="60">
        <v>3670444</v>
      </c>
      <c r="F50" s="60">
        <v>4188073</v>
      </c>
      <c r="G50" s="60">
        <v>4092039</v>
      </c>
      <c r="H50" s="24"/>
    </row>
    <row r="51" spans="1:7" ht="18.75" customHeight="1">
      <c r="A51" s="41"/>
      <c r="B51" s="42" t="s">
        <v>74</v>
      </c>
      <c r="C51" s="43"/>
      <c r="D51" s="60">
        <v>2726525</v>
      </c>
      <c r="E51" s="60">
        <v>2744739</v>
      </c>
      <c r="F51" s="60">
        <v>2817039</v>
      </c>
      <c r="G51" s="60">
        <v>2812990</v>
      </c>
    </row>
    <row r="52" spans="1:7" ht="18.75" customHeight="1">
      <c r="A52" s="41"/>
      <c r="B52" s="42" t="s">
        <v>75</v>
      </c>
      <c r="C52" s="43"/>
      <c r="D52" s="60">
        <v>169858</v>
      </c>
      <c r="E52" s="60">
        <v>182099</v>
      </c>
      <c r="F52" s="60">
        <v>188573</v>
      </c>
      <c r="G52" s="60">
        <v>215331</v>
      </c>
    </row>
    <row r="53" spans="1:8" ht="18.75" customHeight="1">
      <c r="A53" s="41"/>
      <c r="B53" s="42" t="s">
        <v>76</v>
      </c>
      <c r="C53" s="43"/>
      <c r="D53" s="60">
        <v>4093533</v>
      </c>
      <c r="E53" s="60">
        <v>5068410</v>
      </c>
      <c r="F53" s="60">
        <v>5369545</v>
      </c>
      <c r="G53" s="60">
        <v>5375314</v>
      </c>
      <c r="H53" s="11"/>
    </row>
    <row r="54" spans="1:7" ht="18.75" customHeight="1">
      <c r="A54" s="41"/>
      <c r="B54" s="42" t="s">
        <v>77</v>
      </c>
      <c r="C54" s="43"/>
      <c r="D54" s="60">
        <v>3934423</v>
      </c>
      <c r="E54" s="60">
        <v>2779981</v>
      </c>
      <c r="F54" s="60">
        <v>2726455</v>
      </c>
      <c r="G54" s="60">
        <v>2821345</v>
      </c>
    </row>
    <row r="55" spans="1:8" ht="18.75" customHeight="1">
      <c r="A55" s="41"/>
      <c r="B55" s="42" t="s">
        <v>78</v>
      </c>
      <c r="C55" s="43"/>
      <c r="D55" s="60">
        <v>2362956</v>
      </c>
      <c r="E55" s="60">
        <v>2118531</v>
      </c>
      <c r="F55" s="60">
        <v>2439058</v>
      </c>
      <c r="G55" s="60">
        <v>2822847</v>
      </c>
      <c r="H55" s="11"/>
    </row>
    <row r="56" spans="1:7" ht="18.75" customHeight="1">
      <c r="A56" s="41"/>
      <c r="B56" s="42" t="s">
        <v>79</v>
      </c>
      <c r="C56" s="43"/>
      <c r="D56" s="60">
        <v>5047</v>
      </c>
      <c r="E56" s="60">
        <v>567361</v>
      </c>
      <c r="F56" s="60">
        <v>887400</v>
      </c>
      <c r="G56" s="60">
        <v>4440</v>
      </c>
    </row>
    <row r="57" spans="1:7" ht="18.75" customHeight="1">
      <c r="A57" s="41"/>
      <c r="B57" s="42" t="s">
        <v>80</v>
      </c>
      <c r="C57" s="43"/>
      <c r="D57" s="60">
        <v>44860</v>
      </c>
      <c r="E57" s="60">
        <v>35693</v>
      </c>
      <c r="F57" s="60">
        <v>35249</v>
      </c>
      <c r="G57" s="60">
        <v>18685</v>
      </c>
    </row>
    <row r="58" spans="1:7" ht="18.75" customHeight="1">
      <c r="A58" s="41"/>
      <c r="B58" s="42" t="s">
        <v>81</v>
      </c>
      <c r="C58" s="43"/>
      <c r="D58" s="60">
        <v>598711</v>
      </c>
      <c r="E58" s="60">
        <v>773098</v>
      </c>
      <c r="F58" s="60">
        <v>762415</v>
      </c>
      <c r="G58" s="60">
        <v>595616</v>
      </c>
    </row>
    <row r="59" spans="1:7" ht="18.75" customHeight="1">
      <c r="A59" s="41"/>
      <c r="B59" s="42" t="s">
        <v>82</v>
      </c>
      <c r="C59" s="43"/>
      <c r="D59" s="60">
        <v>2692540</v>
      </c>
      <c r="E59" s="60">
        <v>2387215</v>
      </c>
      <c r="F59" s="60">
        <v>2457500</v>
      </c>
      <c r="G59" s="60">
        <v>2604525</v>
      </c>
    </row>
    <row r="60" spans="1:7" ht="18.75" customHeight="1">
      <c r="A60" s="41"/>
      <c r="B60" s="42" t="s">
        <v>83</v>
      </c>
      <c r="C60" s="43"/>
      <c r="D60" s="60">
        <v>5408521</v>
      </c>
      <c r="E60" s="60">
        <v>3888214</v>
      </c>
      <c r="F60" s="60">
        <v>3922492</v>
      </c>
      <c r="G60" s="60">
        <v>4017542</v>
      </c>
    </row>
    <row r="61" spans="1:7" ht="18.75" customHeight="1">
      <c r="A61" s="39"/>
      <c r="B61" s="44" t="s">
        <v>66</v>
      </c>
      <c r="C61" s="40"/>
      <c r="D61" s="63">
        <f>D50+D51+D52+D53+D54+D55+D56+D57+D58+D59+D60</f>
        <v>25931254</v>
      </c>
      <c r="E61" s="63">
        <f>E50+E51+E52+E53+E54+E55+E56+E57+E58+E59+E60</f>
        <v>24215785</v>
      </c>
      <c r="F61" s="63">
        <f>F50+F51+F52+F53+F54+F55+F56+F57+F58+F59+F60</f>
        <v>25793799</v>
      </c>
      <c r="G61" s="63">
        <f>G50+G51+G52+G53+G54+G55+G56+G57+G58+G59+G60</f>
        <v>25380674</v>
      </c>
    </row>
    <row r="62" spans="1:8" ht="39.75" customHeight="1">
      <c r="A62" s="119" t="s">
        <v>106</v>
      </c>
      <c r="B62" s="120"/>
      <c r="C62" s="120"/>
      <c r="D62" s="120"/>
      <c r="E62" s="120"/>
      <c r="F62" s="120"/>
      <c r="G62" s="76" t="s">
        <v>107</v>
      </c>
      <c r="H62" s="17"/>
    </row>
    <row r="63" ht="18.75" customHeight="1">
      <c r="A63" s="16" t="s">
        <v>86</v>
      </c>
    </row>
    <row r="64" ht="18.75" customHeight="1">
      <c r="G64" s="34" t="s">
        <v>57</v>
      </c>
    </row>
    <row r="65" spans="1:7" ht="18.75" customHeight="1">
      <c r="A65" s="95"/>
      <c r="B65" s="96" t="s">
        <v>70</v>
      </c>
      <c r="C65" s="97"/>
      <c r="D65" s="27" t="s">
        <v>112</v>
      </c>
      <c r="E65" s="27" t="s">
        <v>117</v>
      </c>
      <c r="F65" s="27" t="s">
        <v>122</v>
      </c>
      <c r="G65" s="27" t="s">
        <v>128</v>
      </c>
    </row>
    <row r="66" spans="1:7" ht="18.75" customHeight="1">
      <c r="A66" s="79"/>
      <c r="B66" s="80" t="s">
        <v>84</v>
      </c>
      <c r="C66" s="85"/>
      <c r="D66" s="60">
        <v>11061058</v>
      </c>
      <c r="E66" s="60">
        <v>11025890</v>
      </c>
      <c r="F66" s="60">
        <v>11220512</v>
      </c>
      <c r="G66" s="60">
        <v>11243289</v>
      </c>
    </row>
    <row r="67" spans="1:7" ht="18.75" customHeight="1">
      <c r="A67" s="79"/>
      <c r="B67" s="80" t="s">
        <v>85</v>
      </c>
      <c r="C67" s="85"/>
      <c r="D67" s="60">
        <v>7548869</v>
      </c>
      <c r="E67" s="60">
        <v>6891794</v>
      </c>
      <c r="F67" s="60">
        <v>7130102</v>
      </c>
      <c r="G67" s="60">
        <v>7058496</v>
      </c>
    </row>
    <row r="68" spans="1:7" ht="18.75" customHeight="1">
      <c r="A68" s="79"/>
      <c r="B68" s="80" t="s">
        <v>87</v>
      </c>
      <c r="C68" s="85"/>
      <c r="D68" s="64">
        <v>0.725</v>
      </c>
      <c r="E68" s="64">
        <v>0.679</v>
      </c>
      <c r="F68" s="64">
        <v>0.647</v>
      </c>
      <c r="G68" s="64">
        <v>0.629</v>
      </c>
    </row>
    <row r="69" spans="1:7" ht="18.75" customHeight="1">
      <c r="A69" s="79"/>
      <c r="B69" s="80" t="s">
        <v>88</v>
      </c>
      <c r="C69" s="85"/>
      <c r="D69" s="65">
        <v>9.7</v>
      </c>
      <c r="E69" s="65">
        <v>8</v>
      </c>
      <c r="F69" s="65">
        <v>8.9</v>
      </c>
      <c r="G69" s="65">
        <v>10.6</v>
      </c>
    </row>
    <row r="70" spans="1:7" ht="18.75" customHeight="1">
      <c r="A70" s="86"/>
      <c r="B70" s="87" t="s">
        <v>89</v>
      </c>
      <c r="C70" s="88"/>
      <c r="D70" s="62">
        <v>20532606</v>
      </c>
      <c r="E70" s="62">
        <v>21380663</v>
      </c>
      <c r="F70" s="62">
        <v>22143223</v>
      </c>
      <c r="G70" s="62">
        <v>22476980</v>
      </c>
    </row>
    <row r="71" ht="18.75" customHeight="1">
      <c r="G71" s="52" t="s">
        <v>90</v>
      </c>
    </row>
    <row r="72" ht="18.75" customHeight="1">
      <c r="A72" s="12"/>
    </row>
    <row r="73" ht="18.75" customHeight="1">
      <c r="A73" s="14"/>
    </row>
    <row r="74" ht="18.75" customHeight="1">
      <c r="A74" s="12"/>
    </row>
    <row r="75" ht="13.5" customHeight="1">
      <c r="A75" s="12"/>
    </row>
    <row r="76" ht="13.5" customHeight="1">
      <c r="A76" s="12"/>
    </row>
    <row r="77" ht="13.5" customHeight="1">
      <c r="A77" s="12"/>
    </row>
    <row r="78" ht="13.5" customHeight="1">
      <c r="A78" s="12"/>
    </row>
    <row r="79" ht="13.5" customHeight="1">
      <c r="A79" s="12"/>
    </row>
    <row r="80" ht="13.5" customHeight="1">
      <c r="A80" s="12"/>
    </row>
    <row r="81" ht="13.5" customHeight="1">
      <c r="A81" s="12"/>
    </row>
    <row r="82" ht="13.5" customHeight="1">
      <c r="A82" s="12"/>
    </row>
    <row r="83" ht="13.5" customHeight="1">
      <c r="A83" s="12"/>
    </row>
    <row r="84" ht="13.5" customHeight="1">
      <c r="A84" s="12"/>
    </row>
    <row r="85" ht="13.5" customHeight="1">
      <c r="A85" s="12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>
      <c r="A97" s="11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2">
    <mergeCell ref="A28:F28"/>
    <mergeCell ref="A62:F62"/>
  </mergeCells>
  <printOptions/>
  <pageMargins left="0.7480314960629921" right="0.4330708661417323" top="0.7480314960629921" bottom="0.5511811023622047" header="0.4330708661417323" footer="0.31496062992125984"/>
  <pageSetup firstPageNumber="106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2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16.00390625" style="0" customWidth="1"/>
    <col min="2" max="2" width="10.625" style="46" customWidth="1"/>
    <col min="3" max="3" width="7.625" style="46" customWidth="1"/>
    <col min="4" max="4" width="10.625" style="46" customWidth="1"/>
    <col min="5" max="5" width="7.625" style="46" customWidth="1"/>
    <col min="6" max="6" width="10.625" style="46" customWidth="1"/>
    <col min="7" max="7" width="7.625" style="46" customWidth="1"/>
    <col min="8" max="8" width="10.625" style="46" customWidth="1"/>
    <col min="9" max="9" width="8.125" style="0" customWidth="1"/>
  </cols>
  <sheetData>
    <row r="1" ht="14.25">
      <c r="A1" s="16" t="s">
        <v>91</v>
      </c>
    </row>
    <row r="2" ht="14.25">
      <c r="A2" s="16"/>
    </row>
    <row r="3" spans="1:9" ht="19.5" customHeight="1">
      <c r="A3" s="125" t="s">
        <v>100</v>
      </c>
      <c r="B3" s="127" t="s">
        <v>113</v>
      </c>
      <c r="C3" s="128"/>
      <c r="D3" s="127" t="s">
        <v>118</v>
      </c>
      <c r="E3" s="128"/>
      <c r="F3" s="123" t="s">
        <v>123</v>
      </c>
      <c r="G3" s="124"/>
      <c r="H3" s="123" t="s">
        <v>129</v>
      </c>
      <c r="I3" s="124"/>
    </row>
    <row r="4" spans="1:9" ht="19.5" customHeight="1">
      <c r="A4" s="126"/>
      <c r="B4" s="66" t="s">
        <v>98</v>
      </c>
      <c r="C4" s="66" t="s">
        <v>99</v>
      </c>
      <c r="D4" s="66" t="s">
        <v>98</v>
      </c>
      <c r="E4" s="66" t="s">
        <v>99</v>
      </c>
      <c r="F4" s="66" t="s">
        <v>98</v>
      </c>
      <c r="G4" s="66" t="s">
        <v>99</v>
      </c>
      <c r="H4" s="66" t="s">
        <v>98</v>
      </c>
      <c r="I4" s="66" t="s">
        <v>99</v>
      </c>
    </row>
    <row r="5" spans="1:9" ht="19.5" customHeight="1">
      <c r="A5" s="48" t="s">
        <v>101</v>
      </c>
      <c r="B5" s="67"/>
      <c r="C5" s="68"/>
      <c r="D5" s="67"/>
      <c r="E5" s="68"/>
      <c r="F5" s="67"/>
      <c r="G5" s="68"/>
      <c r="H5" s="67"/>
      <c r="I5" s="68"/>
    </row>
    <row r="6" spans="1:9" ht="19.5" customHeight="1">
      <c r="A6" s="49" t="s">
        <v>102</v>
      </c>
      <c r="B6" s="67">
        <v>3021473</v>
      </c>
      <c r="C6" s="68">
        <v>35.7</v>
      </c>
      <c r="D6" s="67">
        <v>2773464</v>
      </c>
      <c r="E6" s="68">
        <v>33</v>
      </c>
      <c r="F6" s="67">
        <v>2733109</v>
      </c>
      <c r="G6" s="68">
        <v>32.2</v>
      </c>
      <c r="H6" s="67">
        <v>2842346</v>
      </c>
      <c r="I6" s="104">
        <v>33.6</v>
      </c>
    </row>
    <row r="7" spans="1:9" ht="19.5" customHeight="1">
      <c r="A7" s="49" t="s">
        <v>103</v>
      </c>
      <c r="B7" s="67">
        <v>593859</v>
      </c>
      <c r="C7" s="68">
        <v>7</v>
      </c>
      <c r="D7" s="67">
        <v>808810</v>
      </c>
      <c r="E7" s="68">
        <v>9.6</v>
      </c>
      <c r="F7" s="67">
        <v>850660</v>
      </c>
      <c r="G7" s="68">
        <v>10</v>
      </c>
      <c r="H7" s="67">
        <v>880650</v>
      </c>
      <c r="I7" s="104">
        <f>ROUND(H7/$F$15*100,1)</f>
        <v>10.4</v>
      </c>
    </row>
    <row r="8" spans="1:9" ht="19.5" customHeight="1">
      <c r="A8" s="48" t="s">
        <v>92</v>
      </c>
      <c r="B8" s="67">
        <v>3980918</v>
      </c>
      <c r="C8" s="68">
        <v>47.1</v>
      </c>
      <c r="D8" s="67">
        <v>3949656</v>
      </c>
      <c r="E8" s="68">
        <v>47</v>
      </c>
      <c r="F8" s="67">
        <v>3958818</v>
      </c>
      <c r="G8" s="68">
        <v>46.7</v>
      </c>
      <c r="H8" s="67">
        <v>3809993</v>
      </c>
      <c r="I8" s="104">
        <v>45.1</v>
      </c>
    </row>
    <row r="9" spans="1:9" ht="19.5" customHeight="1">
      <c r="A9" s="48" t="s">
        <v>93</v>
      </c>
      <c r="B9" s="67">
        <v>135331</v>
      </c>
      <c r="C9" s="68">
        <v>1.6</v>
      </c>
      <c r="D9" s="67">
        <v>137210</v>
      </c>
      <c r="E9" s="68">
        <v>1.6</v>
      </c>
      <c r="F9" s="67">
        <v>141029</v>
      </c>
      <c r="G9" s="68">
        <v>1.7</v>
      </c>
      <c r="H9" s="67">
        <v>142751</v>
      </c>
      <c r="I9" s="104">
        <f>ROUND(H9/$F$15*100,1)</f>
        <v>1.7</v>
      </c>
    </row>
    <row r="10" spans="1:9" ht="19.5" customHeight="1">
      <c r="A10" s="48" t="s">
        <v>94</v>
      </c>
      <c r="B10" s="67">
        <v>388417</v>
      </c>
      <c r="C10" s="68">
        <v>4.6</v>
      </c>
      <c r="D10" s="67">
        <v>394345</v>
      </c>
      <c r="E10" s="68">
        <v>4.7</v>
      </c>
      <c r="F10" s="67">
        <v>453088</v>
      </c>
      <c r="G10" s="68">
        <v>5.3</v>
      </c>
      <c r="H10" s="67">
        <v>446986</v>
      </c>
      <c r="I10" s="104">
        <f>ROUND(H10/$F$15*100,1)</f>
        <v>5.3</v>
      </c>
    </row>
    <row r="11" spans="1:9" ht="19.5" customHeight="1">
      <c r="A11" s="48" t="s">
        <v>95</v>
      </c>
      <c r="B11" s="67">
        <v>4175</v>
      </c>
      <c r="C11" s="68">
        <v>0</v>
      </c>
      <c r="D11" s="67">
        <v>0</v>
      </c>
      <c r="E11" s="68">
        <v>0</v>
      </c>
      <c r="F11" s="67">
        <v>0</v>
      </c>
      <c r="G11" s="68">
        <v>0</v>
      </c>
      <c r="H11" s="67">
        <v>0</v>
      </c>
      <c r="I11" s="104">
        <f>ROUND(H11/$F$15*100,1)</f>
        <v>0</v>
      </c>
    </row>
    <row r="12" spans="1:9" ht="19.5" customHeight="1">
      <c r="A12" s="48" t="s">
        <v>104</v>
      </c>
      <c r="B12" s="67"/>
      <c r="C12" s="68"/>
      <c r="D12" s="67"/>
      <c r="E12" s="68"/>
      <c r="F12" s="67"/>
      <c r="G12" s="68"/>
      <c r="H12" s="67"/>
      <c r="I12" s="105"/>
    </row>
    <row r="13" spans="1:9" ht="19.5" customHeight="1">
      <c r="A13" s="49" t="s">
        <v>96</v>
      </c>
      <c r="B13" s="67">
        <v>7198</v>
      </c>
      <c r="C13" s="68">
        <v>0.1</v>
      </c>
      <c r="D13" s="67">
        <v>6295</v>
      </c>
      <c r="E13" s="68">
        <v>0.1</v>
      </c>
      <c r="F13" s="67">
        <v>4469</v>
      </c>
      <c r="G13" s="68">
        <v>0.1</v>
      </c>
      <c r="H13" s="67">
        <v>4829</v>
      </c>
      <c r="I13" s="104">
        <f>ROUND(H13/$F$15*100,1)</f>
        <v>0.1</v>
      </c>
    </row>
    <row r="14" spans="1:9" ht="19.5" customHeight="1">
      <c r="A14" s="49" t="s">
        <v>97</v>
      </c>
      <c r="B14" s="70">
        <v>325754</v>
      </c>
      <c r="C14" s="71">
        <v>3.9</v>
      </c>
      <c r="D14" s="70">
        <v>331883</v>
      </c>
      <c r="E14" s="68">
        <v>4</v>
      </c>
      <c r="F14" s="70">
        <v>337696</v>
      </c>
      <c r="G14" s="68">
        <v>4</v>
      </c>
      <c r="H14" s="70">
        <v>326801</v>
      </c>
      <c r="I14" s="104">
        <f>ROUND(H14/$F$15*100,1)-0.1</f>
        <v>3.8</v>
      </c>
    </row>
    <row r="15" spans="1:9" ht="19.5" customHeight="1">
      <c r="A15" s="50" t="s">
        <v>105</v>
      </c>
      <c r="B15" s="69">
        <f>SUM(B6:B14)</f>
        <v>8457125</v>
      </c>
      <c r="C15" s="101">
        <f>SUM(C6:C14)</f>
        <v>100</v>
      </c>
      <c r="D15" s="69">
        <f>SUM(D6:D14)</f>
        <v>8401663</v>
      </c>
      <c r="E15" s="101">
        <f>SUM(E6:E14)</f>
        <v>99.99999999999999</v>
      </c>
      <c r="F15" s="100">
        <f>F6+F7+F8+F9+F10+F11+F13+F14</f>
        <v>8478869</v>
      </c>
      <c r="G15" s="101">
        <f>SUM(G6:G14)</f>
        <v>100</v>
      </c>
      <c r="H15" s="100">
        <f>H6+H7+H8+H9+H10+H11+H13+H14</f>
        <v>8454356</v>
      </c>
      <c r="I15" s="106">
        <f>SUM(I6:I14)</f>
        <v>99.99999999999999</v>
      </c>
    </row>
    <row r="16" spans="8:9" ht="20.25" customHeight="1">
      <c r="H16" s="121" t="s">
        <v>107</v>
      </c>
      <c r="I16" s="122"/>
    </row>
    <row r="18" spans="2:3" ht="13.5">
      <c r="B18" s="47"/>
      <c r="C18" s="47"/>
    </row>
    <row r="19" spans="2:3" ht="13.5">
      <c r="B19" s="47"/>
      <c r="C19" s="47"/>
    </row>
    <row r="20" spans="2:3" ht="13.5">
      <c r="B20" s="47"/>
      <c r="C20" s="47"/>
    </row>
  </sheetData>
  <sheetProtection/>
  <mergeCells count="6">
    <mergeCell ref="H16:I16"/>
    <mergeCell ref="H3:I3"/>
    <mergeCell ref="A3:A4"/>
    <mergeCell ref="F3:G3"/>
    <mergeCell ref="D3:E3"/>
    <mergeCell ref="B3:C3"/>
  </mergeCells>
  <printOptions/>
  <pageMargins left="0.7480314960629921" right="0.5511811023622047" top="0.984251968503937" bottom="0.984251968503937" header="0.5118110236220472" footer="0.5118110236220472"/>
  <pageSetup firstPageNumber="108" useFirstPageNumber="1" horizontalDpi="600" verticalDpi="600" orientation="portrait" paperSize="9" r:id="rId3"/>
  <headerFooter alignWithMargins="0">
    <oddFooter>&amp;C&amp;"ＭＳ Ｐ明朝,標準"&amp;P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2014-06-27T02:23:46Z</cp:lastPrinted>
  <dcterms:created xsi:type="dcterms:W3CDTF">2003-08-04T02:36:53Z</dcterms:created>
  <dcterms:modified xsi:type="dcterms:W3CDTF">2014-06-27T04:15:44Z</dcterms:modified>
  <cp:category/>
  <cp:version/>
  <cp:contentType/>
  <cp:contentStatus/>
</cp:coreProperties>
</file>